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D65CAA78-2ABE-4CFB-9AEB-2303ABF08A61}" xr6:coauthVersionLast="47" xr6:coauthVersionMax="47" xr10:uidLastSave="{00000000-0000-0000-0000-000000000000}"/>
  <bookViews>
    <workbookView xWindow="-25320" yWindow="-120" windowWidth="25440" windowHeight="15270" tabRatio="908" xr2:uid="{00000000-000D-0000-FFFF-FFFF00000000}"/>
  </bookViews>
  <sheets>
    <sheet name="Définitions" sheetId="13" r:id="rId1"/>
    <sheet name="Graphique 1" sheetId="1" r:id="rId2"/>
    <sheet name="Effectifs" sheetId="2" r:id="rId3"/>
    <sheet name="Tableau 1" sheetId="3" r:id="rId4"/>
    <sheet name="Tableau 2" sheetId="4" r:id="rId5"/>
    <sheet name="Graphique 2" sheetId="6" r:id="rId6"/>
    <sheet name="Graphique 3" sheetId="8" r:id="rId7"/>
    <sheet name="Tx réussite selon secteur" sheetId="9" r:id="rId8"/>
    <sheet name="Graphique 4" sheetId="10" r:id="rId9"/>
    <sheet name="Poids de l'apprentissage" sheetId="7" r:id="rId10"/>
    <sheet name="Tableau 3" sheetId="11" r:id="rId11"/>
    <sheet name="Graphique 5"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9" i="7" l="1"/>
  <c r="P21" i="2" l="1"/>
  <c r="P16" i="2"/>
  <c r="D9" i="11"/>
  <c r="D8" i="4"/>
  <c r="D9" i="4"/>
  <c r="D10" i="4"/>
  <c r="D11" i="4"/>
  <c r="F9" i="3"/>
  <c r="F10" i="2"/>
  <c r="Q4" i="2"/>
  <c r="Q3" i="2"/>
  <c r="Q5" i="2" s="1"/>
  <c r="C21" i="2"/>
  <c r="C20" i="2"/>
  <c r="C16" i="2"/>
  <c r="N32" i="1"/>
  <c r="P32" i="1"/>
  <c r="O32" i="1"/>
  <c r="U20" i="12"/>
  <c r="U19" i="12"/>
  <c r="H36" i="7"/>
  <c r="H29" i="7"/>
  <c r="C33" i="3"/>
  <c r="G23" i="3"/>
  <c r="G11" i="3"/>
  <c r="C23" i="3"/>
  <c r="C11" i="3"/>
  <c r="E11" i="3" s="1"/>
  <c r="I21" i="2"/>
  <c r="J21" i="2"/>
  <c r="K21" i="2"/>
  <c r="L21" i="2"/>
  <c r="M21" i="2"/>
  <c r="N21" i="2"/>
  <c r="H21" i="2"/>
  <c r="H23" i="2" s="1"/>
  <c r="I16" i="2"/>
  <c r="J16" i="2"/>
  <c r="K16" i="2"/>
  <c r="L16" i="2"/>
  <c r="M16" i="2"/>
  <c r="N16" i="2"/>
  <c r="H16" i="2"/>
  <c r="Q8" i="2"/>
  <c r="I5" i="2"/>
  <c r="J5" i="2"/>
  <c r="K5" i="2"/>
  <c r="L5" i="2"/>
  <c r="M5" i="2"/>
  <c r="N5" i="2"/>
  <c r="O5" i="2"/>
  <c r="I8" i="2"/>
  <c r="J8" i="2"/>
  <c r="K8" i="2"/>
  <c r="L8" i="2"/>
  <c r="M8" i="2"/>
  <c r="N8" i="2"/>
  <c r="O8" i="2"/>
  <c r="H23" i="3"/>
  <c r="D23" i="3"/>
  <c r="E23" i="3" s="1"/>
  <c r="H11" i="3"/>
  <c r="D11" i="3"/>
  <c r="I23" i="3" l="1"/>
  <c r="H24" i="3"/>
  <c r="D24" i="3"/>
  <c r="F11" i="3" s="1"/>
  <c r="I11" i="3"/>
  <c r="T20" i="12"/>
  <c r="T19" i="12"/>
  <c r="F23" i="3" l="1"/>
  <c r="P8" i="2"/>
  <c r="P5" i="2"/>
  <c r="S19" i="12" l="1"/>
  <c r="S20" i="12"/>
  <c r="J36" i="7" l="1"/>
  <c r="I36" i="7"/>
  <c r="I15" i="3" l="1"/>
  <c r="E15" i="3"/>
  <c r="I32" i="7" l="1"/>
  <c r="O19" i="12" l="1"/>
  <c r="R20" i="12"/>
  <c r="R19" i="12"/>
  <c r="D12" i="11"/>
  <c r="D21" i="4"/>
  <c r="D22" i="4"/>
  <c r="D23" i="4"/>
  <c r="P20" i="12" l="1"/>
  <c r="Q20" i="12"/>
  <c r="P19" i="12"/>
  <c r="Q19" i="12"/>
  <c r="D16" i="11"/>
  <c r="D15" i="11"/>
  <c r="D14" i="11"/>
  <c r="D13" i="11"/>
  <c r="D11" i="11"/>
  <c r="D10" i="11"/>
  <c r="D8" i="11"/>
  <c r="D7" i="11"/>
  <c r="D6" i="11"/>
  <c r="D5" i="11"/>
  <c r="D4" i="11"/>
  <c r="J37" i="7" l="1"/>
  <c r="I37" i="7"/>
  <c r="H37" i="7"/>
  <c r="J35" i="7"/>
  <c r="I35" i="7"/>
  <c r="H35" i="7"/>
  <c r="J34" i="7"/>
  <c r="I34" i="7"/>
  <c r="H34" i="7"/>
  <c r="J33" i="7"/>
  <c r="I33" i="7"/>
  <c r="H33" i="7"/>
  <c r="J32" i="7"/>
  <c r="H32" i="7"/>
  <c r="J31" i="7"/>
  <c r="I31" i="7"/>
  <c r="H31" i="7"/>
  <c r="J30" i="7"/>
  <c r="I30" i="7"/>
  <c r="H30" i="7"/>
  <c r="I29" i="7"/>
  <c r="I19" i="6"/>
  <c r="I18" i="6"/>
  <c r="I17" i="6"/>
  <c r="I16" i="6"/>
  <c r="I15" i="6"/>
  <c r="I14" i="6"/>
  <c r="D23" i="6"/>
  <c r="D20" i="4" l="1"/>
  <c r="D19" i="4"/>
  <c r="D18" i="4"/>
  <c r="D17" i="4"/>
  <c r="D16" i="4"/>
  <c r="D15" i="4"/>
  <c r="D14" i="4"/>
  <c r="D13" i="4"/>
  <c r="D12" i="4"/>
  <c r="D7" i="4"/>
  <c r="D6" i="4"/>
  <c r="D5" i="4"/>
  <c r="D4" i="4"/>
  <c r="D33" i="3"/>
  <c r="D32" i="3"/>
  <c r="D31" i="3"/>
  <c r="D30" i="3"/>
  <c r="E21" i="3"/>
  <c r="E20" i="3"/>
  <c r="E19" i="3"/>
  <c r="E17" i="3"/>
  <c r="E16" i="3"/>
  <c r="E13" i="3"/>
  <c r="E12" i="3"/>
  <c r="E9" i="3"/>
  <c r="E8" i="3"/>
  <c r="E7" i="3"/>
  <c r="E5" i="3"/>
  <c r="E4" i="3"/>
  <c r="E22" i="3"/>
  <c r="E10" i="3"/>
  <c r="E14" i="3" l="1"/>
  <c r="E18" i="3"/>
  <c r="F4" i="3"/>
  <c r="E6" i="3"/>
  <c r="I20" i="12"/>
  <c r="D20" i="12"/>
  <c r="E20" i="12"/>
  <c r="F20" i="12"/>
  <c r="G20" i="12"/>
  <c r="H20" i="12"/>
  <c r="J20" i="12"/>
  <c r="K20" i="12"/>
  <c r="L20" i="12"/>
  <c r="M20" i="12"/>
  <c r="N20" i="12"/>
  <c r="O20" i="12"/>
  <c r="C20" i="12"/>
  <c r="D19" i="12"/>
  <c r="E19" i="12"/>
  <c r="F19" i="12"/>
  <c r="G19" i="12"/>
  <c r="H19" i="12"/>
  <c r="I19" i="12"/>
  <c r="J19" i="12"/>
  <c r="K19" i="12"/>
  <c r="L19" i="12"/>
  <c r="M19" i="12"/>
  <c r="N19" i="12"/>
  <c r="C19" i="12"/>
  <c r="F17" i="3" l="1"/>
  <c r="F15" i="3"/>
  <c r="F12" i="3"/>
  <c r="F19" i="3"/>
  <c r="E24" i="3"/>
  <c r="F20" i="3"/>
  <c r="F6" i="3"/>
  <c r="F21" i="3"/>
  <c r="F5" i="3"/>
  <c r="F16" i="3"/>
  <c r="F8" i="3"/>
  <c r="F13" i="3"/>
  <c r="F22" i="3"/>
  <c r="F7" i="3"/>
  <c r="F10" i="3"/>
  <c r="F18" i="3"/>
  <c r="F24" i="3"/>
  <c r="F14" i="3"/>
  <c r="G22" i="10"/>
  <c r="F22" i="10"/>
  <c r="G21" i="10"/>
  <c r="F21" i="10"/>
  <c r="G20" i="10"/>
  <c r="F20" i="10"/>
  <c r="G19" i="10"/>
  <c r="F19" i="10"/>
  <c r="F7" i="9"/>
  <c r="G7" i="9"/>
  <c r="H7" i="9" s="1"/>
  <c r="G6" i="9"/>
  <c r="H6" i="9" s="1"/>
  <c r="F6" i="9"/>
  <c r="G5" i="9"/>
  <c r="F5" i="9"/>
  <c r="G4" i="9"/>
  <c r="F4" i="9"/>
  <c r="H5" i="9" l="1"/>
  <c r="H4" i="9"/>
  <c r="H19" i="10"/>
  <c r="H20" i="10"/>
  <c r="H21" i="10"/>
  <c r="H22" i="10"/>
  <c r="P9" i="8"/>
  <c r="O9" i="8"/>
  <c r="N9" i="8"/>
  <c r="M9" i="8"/>
  <c r="F20" i="8"/>
  <c r="F19" i="8"/>
  <c r="G19" i="8"/>
  <c r="F21" i="8"/>
  <c r="G21" i="8"/>
  <c r="G18" i="8"/>
  <c r="F18" i="8"/>
  <c r="H18" i="8" l="1"/>
  <c r="H21" i="8"/>
  <c r="H19" i="8"/>
  <c r="D22" i="6" l="1"/>
  <c r="D21" i="6"/>
  <c r="D19" i="6"/>
  <c r="D18" i="6"/>
  <c r="D17" i="6"/>
  <c r="D16" i="6"/>
  <c r="D15" i="6"/>
  <c r="D14" i="6"/>
  <c r="I24" i="3" l="1"/>
  <c r="I22" i="3"/>
  <c r="I21" i="3"/>
  <c r="I20" i="3"/>
  <c r="I19" i="3"/>
  <c r="I18" i="3"/>
  <c r="I17" i="3"/>
  <c r="I16" i="3"/>
  <c r="I14" i="3"/>
  <c r="I13" i="3"/>
  <c r="I12" i="3"/>
  <c r="I10" i="3"/>
  <c r="I9" i="3"/>
  <c r="I8" i="3"/>
  <c r="I7" i="3"/>
  <c r="I6" i="3"/>
  <c r="I5" i="3"/>
  <c r="I4" i="3"/>
  <c r="I23" i="2" l="1"/>
  <c r="I22" i="2" s="1"/>
  <c r="K23" i="2"/>
  <c r="K17" i="2" s="1"/>
  <c r="H17" i="2"/>
  <c r="L23" i="2"/>
  <c r="L17" i="2" s="1"/>
  <c r="M23" i="2"/>
  <c r="M17" i="2" s="1"/>
  <c r="J23" i="2"/>
  <c r="J17" i="2" s="1"/>
  <c r="N23" i="2"/>
  <c r="N17" i="2" s="1"/>
  <c r="D15" i="2"/>
  <c r="E15" i="2"/>
  <c r="D17" i="2"/>
  <c r="E17" i="2"/>
  <c r="D18" i="2"/>
  <c r="E18" i="2"/>
  <c r="D19" i="2"/>
  <c r="E19" i="2"/>
  <c r="E14" i="2"/>
  <c r="D14" i="2"/>
  <c r="E20" i="2"/>
  <c r="D21" i="2"/>
  <c r="E10" i="2"/>
  <c r="D10" i="2"/>
  <c r="E9" i="2"/>
  <c r="D9" i="2"/>
  <c r="E5" i="2"/>
  <c r="D5" i="2"/>
  <c r="E7" i="2"/>
  <c r="D7" i="2"/>
  <c r="E3" i="2"/>
  <c r="D3" i="2"/>
  <c r="E6" i="2"/>
  <c r="D6" i="2"/>
  <c r="E4" i="2"/>
  <c r="D4" i="2"/>
  <c r="E8" i="2"/>
  <c r="D8" i="2"/>
  <c r="L22" i="2" l="1"/>
  <c r="H22" i="2"/>
  <c r="K22" i="2"/>
  <c r="N22" i="2"/>
  <c r="I17" i="2"/>
  <c r="M22" i="2"/>
  <c r="J22" i="2"/>
  <c r="E21" i="2"/>
  <c r="D20" i="2"/>
  <c r="D16" i="2"/>
  <c r="E16" i="2"/>
</calcChain>
</file>

<file path=xl/sharedStrings.xml><?xml version="1.0" encoding="utf-8"?>
<sst xmlns="http://schemas.openxmlformats.org/spreadsheetml/2006/main" count="437" uniqueCount="200">
  <si>
    <r>
      <t xml:space="preserve">Graphique 1. </t>
    </r>
    <r>
      <rPr>
        <b/>
        <sz val="11"/>
        <color rgb="FF000000"/>
        <rFont val="Arial Narrow"/>
        <family val="2"/>
      </rPr>
      <t>Evolution du nombre d’apprentis de l’académie par niveau</t>
    </r>
  </si>
  <si>
    <t>2008</t>
  </si>
  <si>
    <t>2009</t>
  </si>
  <si>
    <t>2010</t>
  </si>
  <si>
    <t>2011</t>
  </si>
  <si>
    <t>2012</t>
  </si>
  <si>
    <t>2013</t>
  </si>
  <si>
    <t>2014</t>
  </si>
  <si>
    <t>2015</t>
  </si>
  <si>
    <t>2016</t>
  </si>
  <si>
    <t>2017</t>
  </si>
  <si>
    <t>2018</t>
  </si>
  <si>
    <t>NIVEAU 3</t>
  </si>
  <si>
    <t>NIVEAU 4</t>
  </si>
  <si>
    <t>NIVEAU 5</t>
  </si>
  <si>
    <t>NIVEAU 6</t>
  </si>
  <si>
    <t>NIVEAU 7</t>
  </si>
  <si>
    <t>045</t>
  </si>
  <si>
    <t>028</t>
  </si>
  <si>
    <t>037</t>
  </si>
  <si>
    <t>018</t>
  </si>
  <si>
    <t>041</t>
  </si>
  <si>
    <t>036</t>
  </si>
  <si>
    <t>Académie</t>
  </si>
  <si>
    <t>France + 5 DOM</t>
  </si>
  <si>
    <t>Evolution</t>
  </si>
  <si>
    <t>Evolution du nombre d’apprentis par département</t>
  </si>
  <si>
    <t>pré-bac</t>
  </si>
  <si>
    <t>post-bac</t>
  </si>
  <si>
    <t>Evolution du nombre d’apprentis selon le niveau de formation</t>
  </si>
  <si>
    <t>Apprentis du supérieur</t>
  </si>
  <si>
    <t>Total apprentis</t>
  </si>
  <si>
    <t>Part des apprentis du supérieur</t>
  </si>
  <si>
    <t>Evolution de la part des apprentis du supérieur</t>
  </si>
  <si>
    <t>Total général</t>
  </si>
  <si>
    <t>Total pré-bac</t>
  </si>
  <si>
    <t>Total post-bac</t>
  </si>
  <si>
    <t>Part des apprentis du secondaire</t>
  </si>
  <si>
    <t>Niveau</t>
  </si>
  <si>
    <t>Diplôme    préparé</t>
  </si>
  <si>
    <t>Effectifs  d’apprentis</t>
  </si>
  <si>
    <t>Niveau 3</t>
  </si>
  <si>
    <t>CAP</t>
  </si>
  <si>
    <t>Autres</t>
  </si>
  <si>
    <t>Total</t>
  </si>
  <si>
    <t>Niveau 4</t>
  </si>
  <si>
    <t>Bac Pro</t>
  </si>
  <si>
    <t>BP</t>
  </si>
  <si>
    <t>Niveau 5</t>
  </si>
  <si>
    <t>BTS</t>
  </si>
  <si>
    <t>Niveau 6</t>
  </si>
  <si>
    <t>Licence</t>
  </si>
  <si>
    <t>Niveau 7</t>
  </si>
  <si>
    <t>Ingénieur</t>
  </si>
  <si>
    <t>Master</t>
  </si>
  <si>
    <t>Effectifs  d’entrants en apprentissage</t>
  </si>
  <si>
    <r>
      <rPr>
        <b/>
        <sz val="11"/>
        <color theme="4"/>
        <rFont val="Arial Narrow"/>
        <family val="2"/>
      </rPr>
      <t>Tableau 1.</t>
    </r>
    <r>
      <rPr>
        <b/>
        <sz val="11"/>
        <color theme="1"/>
        <rFont val="Arial Narrow"/>
        <family val="2"/>
      </rPr>
      <t xml:space="preserve"> Répartition et évolution des effectifs d’apprentis et d’entrants en apprentissage selon le diplôme préparé</t>
    </r>
  </si>
  <si>
    <t>Diplôme préparé</t>
  </si>
  <si>
    <t>Effectifs</t>
  </si>
  <si>
    <t>Domaine de spécialité</t>
  </si>
  <si>
    <t xml:space="preserve">Effectifs totaux </t>
  </si>
  <si>
    <t>Niv. 3</t>
  </si>
  <si>
    <t>Niv. 4</t>
  </si>
  <si>
    <t>Niv. 5</t>
  </si>
  <si>
    <t>Niv. 6</t>
  </si>
  <si>
    <t>Niv. 7</t>
  </si>
  <si>
    <t>Spécialités pluri-technologiques de la production</t>
  </si>
  <si>
    <t>Agriculture, pêche, forêt et espaces verts</t>
  </si>
  <si>
    <t>Transformations</t>
  </si>
  <si>
    <t>dont agro-alimentaire, alimentation, cuisine</t>
  </si>
  <si>
    <t>Génie civil, construction et bois</t>
  </si>
  <si>
    <t>Matériaux souples</t>
  </si>
  <si>
    <t>Mécanique, électricité, électronique</t>
  </si>
  <si>
    <t>dont moteurs et mécanique auto</t>
  </si>
  <si>
    <t>PRODUCTION</t>
  </si>
  <si>
    <t>Spécialités plurivalentes des services</t>
  </si>
  <si>
    <t>Echanges et gestion</t>
  </si>
  <si>
    <t>dont commerce, vente</t>
  </si>
  <si>
    <t>Communication et information</t>
  </si>
  <si>
    <t>Services aux personnes</t>
  </si>
  <si>
    <t>dont accueil, hôtellerie, tourisme</t>
  </si>
  <si>
    <t>dont coiffure, esthétique, autres services aux personnes</t>
  </si>
  <si>
    <t>Services à la collectivité</t>
  </si>
  <si>
    <t>SERVICES</t>
  </si>
  <si>
    <t>TOTAL</t>
  </si>
  <si>
    <t>F</t>
  </si>
  <si>
    <t>M</t>
  </si>
  <si>
    <t>Ensemble</t>
  </si>
  <si>
    <t>part des femmes</t>
  </si>
  <si>
    <t>BRETAGNE</t>
  </si>
  <si>
    <t>CORSE</t>
  </si>
  <si>
    <t>GUADELOUPE</t>
  </si>
  <si>
    <t>GUYANE</t>
  </si>
  <si>
    <t>MARTINIQUE</t>
  </si>
  <si>
    <t>NORMANDIE</t>
  </si>
  <si>
    <t>OCCITANIE</t>
  </si>
  <si>
    <t>Population 16-25 ans</t>
  </si>
  <si>
    <t>Nb apprentis</t>
  </si>
  <si>
    <t>Part des apprentis</t>
  </si>
  <si>
    <t>APPRENTIS</t>
  </si>
  <si>
    <t>Apprentis</t>
  </si>
  <si>
    <t>Scolaires</t>
  </si>
  <si>
    <t>présents</t>
  </si>
  <si>
    <t>admis</t>
  </si>
  <si>
    <t>Bac pro</t>
  </si>
  <si>
    <t>Taux de réussite</t>
  </si>
  <si>
    <t>Ecart</t>
  </si>
  <si>
    <t>(points)</t>
  </si>
  <si>
    <t>BAC PRO</t>
  </si>
  <si>
    <t>ENS A DIST</t>
  </si>
  <si>
    <t>FORM CONT</t>
  </si>
  <si>
    <t>INDIVIDUEL</t>
  </si>
  <si>
    <t>SCOLAIRE</t>
  </si>
  <si>
    <t>% apprentis</t>
  </si>
  <si>
    <t>Filles</t>
  </si>
  <si>
    <t>Garçons</t>
  </si>
  <si>
    <t>2006</t>
  </si>
  <si>
    <t>2007</t>
  </si>
  <si>
    <t>CFA académique</t>
  </si>
  <si>
    <t>Base 100 2006</t>
  </si>
  <si>
    <r>
      <t xml:space="preserve">Source : </t>
    </r>
    <r>
      <rPr>
        <sz val="9"/>
        <rFont val="Arial"/>
        <family val="2"/>
      </rPr>
      <t>Rectorat - DEP, enquête SIFA.</t>
    </r>
  </si>
  <si>
    <r>
      <rPr>
        <b/>
        <sz val="9"/>
        <rFont val="Arial"/>
        <family val="2"/>
      </rPr>
      <t>Champ</t>
    </r>
    <r>
      <rPr>
        <sz val="9"/>
        <rFont val="Arial"/>
        <family val="2"/>
      </rPr>
      <t xml:space="preserve"> : Académie.</t>
    </r>
  </si>
  <si>
    <r>
      <rPr>
        <b/>
        <sz val="9"/>
        <rFont val="Arial"/>
        <family val="2"/>
      </rPr>
      <t>Champ</t>
    </r>
    <r>
      <rPr>
        <sz val="9"/>
        <rFont val="Arial"/>
        <family val="2"/>
      </rPr>
      <t xml:space="preserve"> : Académie, population et apprentis agés de 16 à 25 ans.</t>
    </r>
  </si>
  <si>
    <r>
      <rPr>
        <b/>
        <sz val="9"/>
        <rFont val="Arial"/>
        <family val="2"/>
      </rPr>
      <t>Champ</t>
    </r>
    <r>
      <rPr>
        <sz val="9"/>
        <rFont val="Arial"/>
        <family val="2"/>
      </rPr>
      <t xml:space="preserve"> : France métropolitaine + DOM, Académie, scolaires et apprentis du second cycle professionnel</t>
    </r>
  </si>
  <si>
    <r>
      <t xml:space="preserve">Source : </t>
    </r>
    <r>
      <rPr>
        <sz val="9"/>
        <rFont val="Arial"/>
        <family val="2"/>
      </rPr>
      <t>Rectorat - DEP.</t>
    </r>
  </si>
  <si>
    <t>Définitions</t>
  </si>
  <si>
    <t xml:space="preserve">Les apprentis sont théoriquement des jeunes âgés de 16 à 25 ans qui préparent un diplôme de l’enseignement professionnel ou technologique (ou une certification) dans le cadre d’un contrat de travail de type particulier, associant une formation en entreprise (sous la responsabilité d’un maître d’apprentissage) et des enseignements dispensés dans un CFA. Des dérogations sur la limite d’âge sont possibles, en cas d’enchaînement de formations en apprentissage, de reprise d’un commerce et également pour les personnes reconnues en tant que travailleur handicapé.
  </t>
  </si>
  <si>
    <t>Entrées en apprentissage</t>
  </si>
  <si>
    <t>Source</t>
  </si>
  <si>
    <t xml:space="preserve">Le système d’information sur la formation des apprentis (SIFA) recueille auprès des CFA de façon exhaustive des données individuelles, depuis 2006, sur les personnes inscrites en apprentissage et présentes au 31 décembre de chaque année.  Les données définitives sont mises à disposition des académies en fin d’année civile suivante. Au niveau national, le champ couvert est la France métropolitaine et les DOM (y compris Mayotte depuis 2011).
</t>
  </si>
  <si>
    <r>
      <rPr>
        <b/>
        <sz val="9"/>
        <rFont val="Arial"/>
        <family val="2"/>
      </rPr>
      <t>Champ</t>
    </r>
    <r>
      <rPr>
        <sz val="9"/>
        <rFont val="Arial"/>
        <family val="2"/>
      </rPr>
      <t xml:space="preserve"> : Académie, départements.</t>
    </r>
  </si>
  <si>
    <t>2019</t>
  </si>
  <si>
    <t>2020</t>
  </si>
  <si>
    <t>-</t>
  </si>
  <si>
    <t>France métro.</t>
  </si>
  <si>
    <t>3</t>
  </si>
  <si>
    <t>4</t>
  </si>
  <si>
    <t>MAYOTTE</t>
  </si>
  <si>
    <t>2021</t>
  </si>
  <si>
    <t>HAUTS-DE-FRANCE</t>
  </si>
  <si>
    <t>ILE-DE-FRANCE</t>
  </si>
  <si>
    <t>NOUVELLE-AQUITAINE</t>
  </si>
  <si>
    <t>2022</t>
  </si>
  <si>
    <t xml:space="preserve">Les entrants en apprentissage sont les apprentis inscrits dans une première année d’apprentissage, pour la totalité d’un cursus en apprentissage ou seulement une partie. Ces apprentis peuvent provenir de la voie scolaire, d'une autre formation en apprentissage (succession de deux formations en apprentissage) ou d’une autre situation (emploi, sans emploi, stage, etc…). Ainsi, par exemple, les apprentis entrants en deuxième ou troisième année de formation d'un bac professionnel du fait d'une dérogation liée à leur niveau de compétence sont comptabilisés comme des entrants en apprentissage.
</t>
  </si>
  <si>
    <t>2023</t>
  </si>
  <si>
    <t>BUT</t>
  </si>
  <si>
    <t>Total 2023</t>
  </si>
  <si>
    <t>AUVERGNE-ET-RHONE-ALPES</t>
  </si>
  <si>
    <t>BOURGOGNE-ET-FRANCHE-COMTE</t>
  </si>
  <si>
    <t>CENTRE-VAL-DE-LOIRE</t>
  </si>
  <si>
    <t>GRAND-EST</t>
  </si>
  <si>
    <t>LA-REUNION</t>
  </si>
  <si>
    <t>PAYS-DE-LA-LOIRE</t>
  </si>
  <si>
    <t>PROVENCE-ALPES-COTE-D'AZUR</t>
  </si>
  <si>
    <t>Académie (2023)</t>
  </si>
  <si>
    <r>
      <rPr>
        <b/>
        <sz val="9"/>
        <rFont val="Arial"/>
        <family val="2"/>
      </rPr>
      <t>Lecture</t>
    </r>
    <r>
      <rPr>
        <sz val="9"/>
        <rFont val="Arial"/>
        <family val="2"/>
      </rPr>
      <t xml:space="preserve"> : en base 100 en 2006, les effectifs du CFA académiques atteignent 352 en 2023 (soit une augmentation de 252 %), contre 171 (hausse de 71 %) sur l'ensemble de l'académie.</t>
    </r>
  </si>
  <si>
    <t>Secondaire</t>
  </si>
  <si>
    <t>Supérieur</t>
  </si>
  <si>
    <t>FORMATIONS DISCIPLINAIRES*</t>
  </si>
  <si>
    <t>* Droit, Histoire, Géographie, Langues vivantes, Physique, Sciences de la vie, Chimie.</t>
  </si>
  <si>
    <t>Répartition et évolution du nombre d’entrées en apprentissage après la classe de 3ème</t>
  </si>
  <si>
    <r>
      <rPr>
        <b/>
        <sz val="11"/>
        <color theme="4"/>
        <rFont val="Arial Narrow"/>
        <family val="2"/>
      </rPr>
      <t>Tableau 3.</t>
    </r>
    <r>
      <rPr>
        <b/>
        <sz val="11"/>
        <color theme="1"/>
        <rFont val="Arial Narrow"/>
        <family val="2"/>
      </rPr>
      <t xml:space="preserve"> Répartition et évolution des effectifs d’apprentis du CFA académique selon le domaine de spécialité et le niveau de formation
</t>
    </r>
  </si>
  <si>
    <r>
      <rPr>
        <b/>
        <sz val="11"/>
        <color theme="4"/>
        <rFont val="Arial Narrow"/>
        <family val="2"/>
      </rPr>
      <t xml:space="preserve">Tableau 2. </t>
    </r>
    <r>
      <rPr>
        <b/>
        <sz val="11"/>
        <color theme="1"/>
        <rFont val="Arial Narrow"/>
        <family val="2"/>
      </rPr>
      <t xml:space="preserve">Répartition et évolution des effectifs d’apprentis selon le domaine de spécialité et le niveau de formation </t>
    </r>
  </si>
  <si>
    <t>Réf. : Stats infos, n° 26.01 © DEP</t>
  </si>
  <si>
    <t>2024</t>
  </si>
  <si>
    <t>Répartion des apprentis selon le niveau et le département de formation en 2024</t>
  </si>
  <si>
    <t>Effectifs 2024</t>
  </si>
  <si>
    <r>
      <rPr>
        <b/>
        <sz val="11"/>
        <color theme="4"/>
        <rFont val="Arial Narrow"/>
        <family val="2"/>
      </rPr>
      <t>Graphique 2.</t>
    </r>
    <r>
      <rPr>
        <b/>
        <sz val="11"/>
        <color theme="1"/>
        <rFont val="Arial Narrow"/>
        <family val="2"/>
      </rPr>
      <t xml:space="preserve"> Part des femmes parmi les apprentis selon le niveau de formation à la rentrée 2024 (%)</t>
    </r>
  </si>
  <si>
    <t>Total 2014</t>
  </si>
  <si>
    <t>Total 2024</t>
  </si>
  <si>
    <t>Répartition des diplômés de la session 2024 selon le statut</t>
  </si>
  <si>
    <t>Taux de réussite des apprentis aux principaux examens professionnels selon le secteur de spécialité à la session 2024 (%)</t>
  </si>
  <si>
    <t>Poids des apprentis parmi la population des 16-25 ans par région en 2024</t>
  </si>
  <si>
    <t>Poids des apprentis parmi la population des 16-25 ans par département en 2024</t>
  </si>
  <si>
    <t>Poids de l'apprentissage dans le second cycle professionnel en 2024</t>
  </si>
  <si>
    <t>Académie (2024)</t>
  </si>
  <si>
    <r>
      <rPr>
        <b/>
        <sz val="9"/>
        <rFont val="Arial"/>
        <family val="2"/>
      </rPr>
      <t xml:space="preserve">Lecture </t>
    </r>
    <r>
      <rPr>
        <sz val="9"/>
        <rFont val="Arial"/>
        <family val="2"/>
      </rPr>
      <t>: En 2014, dans l'académie, on comptait un total de 18 126 apprentis, dont 8 166 inscrits en formation de niveau 3.</t>
    </r>
  </si>
  <si>
    <r>
      <rPr>
        <b/>
        <sz val="9"/>
        <rFont val="Arial"/>
        <family val="2"/>
      </rPr>
      <t>Lecture</t>
    </r>
    <r>
      <rPr>
        <sz val="9"/>
        <rFont val="Arial"/>
        <family val="2"/>
      </rPr>
      <t xml:space="preserve"> : Entre 2023 et 2024, les 1 196 apprentis supplémentaires de l'académie représentent une augmentation de 3,8 % .</t>
    </r>
  </si>
  <si>
    <r>
      <rPr>
        <b/>
        <sz val="9"/>
        <rFont val="Arial"/>
        <family val="2"/>
      </rPr>
      <t>Champ</t>
    </r>
    <r>
      <rPr>
        <sz val="9"/>
        <rFont val="Arial"/>
        <family val="2"/>
      </rPr>
      <t xml:space="preserve"> : Académie, France + DROM.</t>
    </r>
  </si>
  <si>
    <r>
      <t>Lecture</t>
    </r>
    <r>
      <rPr>
        <sz val="9"/>
        <color theme="1"/>
        <rFont val="Arial"/>
        <family val="2"/>
      </rPr>
      <t xml:space="preserve"> : Dans l'académie, la part des apprentis du supérieur était de 31 % en 2016 et est passée à 50 % en 2024.</t>
    </r>
  </si>
  <si>
    <r>
      <t>Lecture</t>
    </r>
    <r>
      <rPr>
        <sz val="9"/>
        <color theme="1"/>
        <rFont val="Arial"/>
        <family val="2"/>
      </rPr>
      <t xml:space="preserve"> : La part des apprentis du supérieur est de 54 % en 2024 dans le département du Cher.</t>
    </r>
  </si>
  <si>
    <t>Poids de la formation en 2024 (%)</t>
  </si>
  <si>
    <r>
      <t>Lecture</t>
    </r>
    <r>
      <rPr>
        <sz val="9"/>
        <color theme="1"/>
        <rFont val="Arial"/>
        <family val="2"/>
      </rPr>
      <t xml:space="preserve"> : Entre 2023 et 2024, dans l'académie, le nombre d'apprentis inscrits en CAP est passé de 9 357 à 9 188 représentant une baisse de 1,8 %. Les apprentis préparant un CAP représentent 28 % du nombre total d'apprentis de 2024. L'effectif des entrants en apprentissage en CAP a augmenté de 6,2 % entre 2023 et 2024 (en passant de 4 760 à 5 055).</t>
    </r>
  </si>
  <si>
    <r>
      <rPr>
        <b/>
        <sz val="9"/>
        <rFont val="Arial"/>
        <family val="2"/>
      </rPr>
      <t>Lecture</t>
    </r>
    <r>
      <rPr>
        <sz val="9"/>
        <rFont val="Arial"/>
        <family val="2"/>
      </rPr>
      <t xml:space="preserve"> : Le nombre d'entrants en apprentissage issus de la classe de 3ème a diminué de 2,3 % entre 2023 et 2024.</t>
    </r>
  </si>
  <si>
    <t>Evolution 2023-2024 selon les niveaux de formation</t>
  </si>
  <si>
    <r>
      <t>Lecture</t>
    </r>
    <r>
      <rPr>
        <sz val="9"/>
        <color theme="1"/>
        <rFont val="Arial"/>
        <family val="2"/>
      </rPr>
      <t xml:space="preserve"> : Entre 2023 et 2024, dans l'académie, le nombre d'apprentis du secteur de la production est passé de 14 149 à 14 259 représentant une augmentation de 0,8 %. Parmi eux, 7 079 suivent une formation de niveau 3 en 2024.</t>
    </r>
  </si>
  <si>
    <r>
      <rPr>
        <b/>
        <sz val="9"/>
        <rFont val="Arial"/>
        <family val="2"/>
      </rPr>
      <t xml:space="preserve">Lecture </t>
    </r>
    <r>
      <rPr>
        <sz val="9"/>
        <rFont val="Arial"/>
        <family val="2"/>
      </rPr>
      <t>: En 2024, dans l'académie, les femmes représentent 39 % des apprentis.</t>
    </r>
  </si>
  <si>
    <r>
      <rPr>
        <b/>
        <sz val="9"/>
        <rFont val="Arial"/>
        <family val="2"/>
      </rPr>
      <t>Lecture</t>
    </r>
    <r>
      <rPr>
        <sz val="9"/>
        <rFont val="Arial"/>
        <family val="2"/>
      </rPr>
      <t xml:space="preserve"> : À la session 2024, dans l'académie, 84,6 % des apprentis en Bac pro production ont obtenu leur diplôme. 
Ce taux est de 80,3 % pour les apprentis en Bac pro services.</t>
    </r>
  </si>
  <si>
    <r>
      <rPr>
        <b/>
        <sz val="9"/>
        <rFont val="Arial"/>
        <family val="2"/>
      </rPr>
      <t>Lecture</t>
    </r>
    <r>
      <rPr>
        <sz val="9"/>
        <rFont val="Arial"/>
        <family val="2"/>
      </rPr>
      <t xml:space="preserve"> : À la session 2024, dans l'académie, 85,5 % des apprenties en Bac pro ont obtenu leur diplôme. Ce taux est de 82,7 % pour les garçons.</t>
    </r>
  </si>
  <si>
    <t>France + 5 DROM</t>
  </si>
  <si>
    <r>
      <rPr>
        <b/>
        <sz val="9"/>
        <rFont val="Arial"/>
        <family val="2"/>
      </rPr>
      <t xml:space="preserve">Lecture </t>
    </r>
    <r>
      <rPr>
        <sz val="9"/>
        <rFont val="Arial"/>
        <family val="2"/>
      </rPr>
      <t>: En 2024, dans l'académie, les 28 920 apprentis agés de 16 à 25 ans représentent 10,1 % de la population totale de cette tranche d'âge contre 11,3 % au niveau national.</t>
    </r>
  </si>
  <si>
    <r>
      <rPr>
        <b/>
        <sz val="9"/>
        <rFont val="Arial"/>
        <family val="2"/>
      </rPr>
      <t>Champ</t>
    </r>
    <r>
      <rPr>
        <sz val="9"/>
        <rFont val="Arial"/>
        <family val="2"/>
      </rPr>
      <t xml:space="preserve"> : France métropolitaine + DROM, population et apprentis agés de 16 à 25 ans.</t>
    </r>
  </si>
  <si>
    <r>
      <rPr>
        <b/>
        <sz val="9"/>
        <rFont val="Arial"/>
        <family val="2"/>
      </rPr>
      <t xml:space="preserve">Lecture </t>
    </r>
    <r>
      <rPr>
        <sz val="9"/>
        <rFont val="Arial"/>
        <family val="2"/>
      </rPr>
      <t>: En 2024, dans le Loiret, les 7 928 apprentis agés de 16 à 25 ans représentent 9,6 % de la population totale de cette tranche d'âge, contre 10,1 % au niveau académique.</t>
    </r>
  </si>
  <si>
    <r>
      <rPr>
        <b/>
        <sz val="9"/>
        <rFont val="Arial"/>
        <family val="2"/>
      </rPr>
      <t>Lecture</t>
    </r>
    <r>
      <rPr>
        <sz val="9"/>
        <rFont val="Arial"/>
        <family val="2"/>
      </rPr>
      <t xml:space="preserve"> : Parmi l' ensemble des jeunes préparant un diplôme du second cycle professionnel, les apprentis représentent 41 % dans l'académie en 2024. </t>
    </r>
  </si>
  <si>
    <r>
      <t>Lecture</t>
    </r>
    <r>
      <rPr>
        <sz val="9"/>
        <color theme="1"/>
        <rFont val="Arial"/>
        <family val="2"/>
      </rPr>
      <t xml:space="preserve"> : Entre 2023 et 2024, au sein du CFA académique, le nombre d'apprentis du secteur de la production est passé de 1 130 à 1 216 représentant une augmentation de 7,6 %. Parmi eux, 628 suivent une formation de niveau 5.</t>
    </r>
  </si>
  <si>
    <r>
      <t xml:space="preserve">Graphique 5. </t>
    </r>
    <r>
      <rPr>
        <b/>
        <sz val="11"/>
        <color rgb="FF000000"/>
        <rFont val="Arial Narrow"/>
        <family val="2"/>
      </rPr>
      <t>Evolution des effectifs d’apprentis au sein du CFA académique et de l’académie (base 100 en 2006)</t>
    </r>
  </si>
  <si>
    <r>
      <t xml:space="preserve">Graphique 4. </t>
    </r>
    <r>
      <rPr>
        <b/>
        <sz val="11"/>
        <color rgb="FF000000"/>
        <rFont val="Arial Narrow"/>
        <family val="2"/>
      </rPr>
      <t>Taux de réussite aux principaux examens professionnels selon le genre à la session 2024 (%)</t>
    </r>
  </si>
  <si>
    <r>
      <rPr>
        <b/>
        <sz val="11"/>
        <color rgb="FF37A8DB"/>
        <rFont val="Arial Narrow"/>
        <family val="2"/>
      </rPr>
      <t>Graphique 3.</t>
    </r>
    <r>
      <rPr>
        <b/>
        <sz val="11"/>
        <color theme="1"/>
        <rFont val="Arial Narrow"/>
        <family val="2"/>
      </rPr>
      <t xml:space="preserve"> Taux de réussite aux principaux examens professionnels selon le statut à la session 2024 (%)
</t>
    </r>
  </si>
  <si>
    <r>
      <rPr>
        <b/>
        <sz val="9"/>
        <rFont val="Arial"/>
        <family val="2"/>
      </rPr>
      <t>Lecture</t>
    </r>
    <r>
      <rPr>
        <sz val="9"/>
        <rFont val="Arial"/>
        <family val="2"/>
      </rPr>
      <t xml:space="preserve"> : À la session 2024, dans l'académie, 83,6 % des candidats sous statut scolaire ont obtenu un BTS. Ce taux est de 77,8 % pour les apprentis.</t>
    </r>
  </si>
  <si>
    <r>
      <rPr>
        <b/>
        <sz val="9"/>
        <rFont val="Arial"/>
        <family val="2"/>
      </rPr>
      <t>Lecture</t>
    </r>
    <r>
      <rPr>
        <sz val="9"/>
        <rFont val="Arial"/>
        <family val="2"/>
      </rPr>
      <t xml:space="preserve"> : Parmi les 4 993 diplômés de BTS de l'académie à la session 2024, 45 % ont le statut d'apprentis.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</si>
</sst>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42" x14ac:knownFonts="1">
    <font>
      <sz val="11"/>
      <color theme="1"/>
      <name val="Calibri"/>
      <family val="2"/>
      <scheme val="minor"/>
    </font>
    <font>
      <sz val="11"/>
      <color theme="1"/>
      <name val="Calibri"/>
      <family val="2"/>
      <scheme val="minor"/>
    </font>
    <font>
      <b/>
      <sz val="11"/>
      <color rgb="FF37A8DB"/>
      <name val="Arial Narrow"/>
      <family val="2"/>
    </font>
    <font>
      <b/>
      <sz val="11"/>
      <color rgb="FF000000"/>
      <name val="Arial Narrow"/>
      <family val="2"/>
    </font>
    <font>
      <sz val="11"/>
      <color theme="1"/>
      <name val="Arial Narrow"/>
      <family val="2"/>
    </font>
    <font>
      <sz val="11"/>
      <color rgb="FF000000"/>
      <name val="Arial Narrow"/>
      <family val="2"/>
    </font>
    <font>
      <b/>
      <sz val="11"/>
      <color theme="1"/>
      <name val="Arial Narrow"/>
      <family val="2"/>
    </font>
    <font>
      <b/>
      <sz val="10"/>
      <color theme="1"/>
      <name val="Arial"/>
      <family val="2"/>
    </font>
    <font>
      <b/>
      <sz val="11"/>
      <name val="Arial Narrow"/>
      <family val="2"/>
    </font>
    <font>
      <b/>
      <sz val="11"/>
      <color theme="4"/>
      <name val="Arial Narrow"/>
      <family val="2"/>
    </font>
    <font>
      <sz val="11"/>
      <color rgb="FF000000"/>
      <name val="Times New Roman"/>
      <family val="1"/>
    </font>
    <font>
      <sz val="10"/>
      <name val="Arial"/>
      <family val="2"/>
    </font>
    <font>
      <sz val="9"/>
      <name val="Arial"/>
      <family val="2"/>
    </font>
    <font>
      <b/>
      <sz val="9"/>
      <name val="Arial"/>
      <family val="2"/>
    </font>
    <font>
      <b/>
      <sz val="10"/>
      <color rgb="FF000000"/>
      <name val="Arial"/>
      <family val="2"/>
    </font>
    <font>
      <sz val="10"/>
      <color rgb="FF000000"/>
      <name val="Arial"/>
      <family val="2"/>
    </font>
    <font>
      <i/>
      <sz val="10"/>
      <color rgb="FF000000"/>
      <name val="Calibri"/>
      <family val="2"/>
      <scheme val="minor"/>
    </font>
    <font>
      <b/>
      <sz val="9"/>
      <color theme="1"/>
      <name val="Arial Narrow"/>
      <family val="2"/>
    </font>
    <font>
      <sz val="9"/>
      <color theme="1"/>
      <name val="Arial Narrow"/>
      <family val="2"/>
    </font>
    <font>
      <b/>
      <sz val="9"/>
      <color theme="1"/>
      <name val="Arial"/>
      <family val="2"/>
    </font>
    <font>
      <sz val="9"/>
      <color theme="1"/>
      <name val="Arial"/>
      <family val="2"/>
    </font>
    <font>
      <sz val="11"/>
      <name val="Arial Narrow"/>
      <family val="2"/>
    </font>
    <font>
      <b/>
      <sz val="10"/>
      <color rgb="FFFFFFFF"/>
      <name val="Arial Narrow"/>
      <family val="2"/>
    </font>
    <font>
      <b/>
      <sz val="10"/>
      <color rgb="FF000000"/>
      <name val="Arial Narrow"/>
      <family val="2"/>
    </font>
    <font>
      <sz val="10"/>
      <color rgb="FF000000"/>
      <name val="Arial Narrow"/>
      <family val="2"/>
    </font>
    <font>
      <sz val="10"/>
      <name val="Arial Narrow"/>
      <family val="2"/>
    </font>
    <font>
      <b/>
      <sz val="10"/>
      <color theme="4"/>
      <name val="Arial Narrow"/>
      <family val="2"/>
    </font>
    <font>
      <b/>
      <sz val="10"/>
      <color theme="0"/>
      <name val="Arial Narrow"/>
      <family val="2"/>
    </font>
    <font>
      <b/>
      <i/>
      <sz val="11"/>
      <color theme="1"/>
      <name val="Arial Narrow"/>
      <family val="2"/>
    </font>
    <font>
      <b/>
      <sz val="11"/>
      <color theme="1"/>
      <name val="Calibri"/>
      <family val="2"/>
      <scheme val="minor"/>
    </font>
    <font>
      <i/>
      <sz val="11"/>
      <color theme="1"/>
      <name val="Arial Narrow"/>
      <family val="2"/>
    </font>
    <font>
      <b/>
      <sz val="10"/>
      <color rgb="FF37A8DB"/>
      <name val="Arial Narrow"/>
      <family val="2"/>
    </font>
    <font>
      <b/>
      <i/>
      <sz val="11"/>
      <name val="Arial Narrow"/>
      <family val="2"/>
    </font>
    <font>
      <b/>
      <sz val="10"/>
      <name val="Arial Narrow"/>
      <family val="2"/>
    </font>
    <font>
      <b/>
      <i/>
      <sz val="10"/>
      <color rgb="FF000000"/>
      <name val="Arial Narrow"/>
      <family val="2"/>
    </font>
    <font>
      <i/>
      <sz val="11"/>
      <color theme="1"/>
      <name val="Calibri"/>
      <family val="2"/>
      <scheme val="minor"/>
    </font>
    <font>
      <b/>
      <i/>
      <sz val="10"/>
      <name val="Arial Narrow"/>
      <family val="2"/>
    </font>
    <font>
      <i/>
      <sz val="10"/>
      <name val="Arial Narrow"/>
      <family val="2"/>
    </font>
    <font>
      <i/>
      <sz val="10"/>
      <color rgb="FF000000"/>
      <name val="Arial Narrow"/>
      <family val="2"/>
    </font>
    <font>
      <sz val="8"/>
      <name val="Calibri"/>
      <family val="2"/>
      <scheme val="minor"/>
    </font>
    <font>
      <sz val="11"/>
      <color rgb="FFFF0000"/>
      <name val="Arial Narrow"/>
      <family val="2"/>
    </font>
    <font>
      <b/>
      <sz val="10"/>
      <color rgb="FFFF0000"/>
      <name val="Arial Narrow"/>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4"/>
        <bgColor indexed="64"/>
      </patternFill>
    </fill>
    <fill>
      <patternFill patternType="solid">
        <fgColor rgb="FF37A8DB"/>
        <bgColor indexed="64"/>
      </patternFill>
    </fill>
    <fill>
      <patternFill patternType="solid">
        <fgColor theme="6"/>
        <bgColor indexed="64"/>
      </patternFill>
    </fill>
    <fill>
      <patternFill patternType="solid">
        <fgColor theme="9" tint="-9.9978637043366805E-2"/>
        <bgColor indexed="64"/>
      </patternFill>
    </fill>
  </fills>
  <borders count="24">
    <border>
      <left/>
      <right/>
      <top/>
      <bottom/>
      <diagonal/>
    </border>
    <border>
      <left/>
      <right/>
      <top/>
      <bottom style="thin">
        <color theme="4" tint="0.39997558519241921"/>
      </bottom>
      <diagonal/>
    </border>
    <border>
      <left/>
      <right/>
      <top style="thin">
        <color theme="4" tint="0.39997558519241921"/>
      </top>
      <bottom/>
      <diagonal/>
    </border>
    <border>
      <left/>
      <right/>
      <top/>
      <bottom style="thin">
        <color indexed="64"/>
      </bottom>
      <diagonal/>
    </border>
    <border>
      <left/>
      <right/>
      <top style="thin">
        <color indexed="64"/>
      </top>
      <bottom style="medium">
        <color indexed="64"/>
      </bottom>
      <diagonal/>
    </border>
    <border>
      <left/>
      <right/>
      <top style="thin">
        <color theme="4" tint="0.39997558519241921"/>
      </top>
      <bottom style="thin">
        <color indexed="64"/>
      </bottom>
      <diagonal/>
    </border>
    <border>
      <left/>
      <right/>
      <top style="thin">
        <color indexed="64"/>
      </top>
      <bottom/>
      <diagonal/>
    </border>
    <border>
      <left/>
      <right/>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1" fillId="0" borderId="0"/>
  </cellStyleXfs>
  <cellXfs count="236">
    <xf numFmtId="0" fontId="0" fillId="0" borderId="0" xfId="0"/>
    <xf numFmtId="0" fontId="2" fillId="0" borderId="0" xfId="0" applyFont="1" applyAlignment="1">
      <alignment horizontal="left" vertical="center"/>
    </xf>
    <xf numFmtId="0" fontId="4" fillId="0" borderId="0" xfId="0" applyFont="1"/>
    <xf numFmtId="0" fontId="4" fillId="0" borderId="0" xfId="0" applyFont="1" applyAlignment="1">
      <alignment horizontal="left"/>
    </xf>
    <xf numFmtId="164" fontId="4" fillId="0" borderId="0" xfId="1" applyNumberFormat="1" applyFont="1"/>
    <xf numFmtId="0" fontId="5" fillId="0" borderId="0" xfId="0" applyFont="1" applyAlignment="1">
      <alignment horizontal="left" vertical="center"/>
    </xf>
    <xf numFmtId="0" fontId="6" fillId="2" borderId="1" xfId="0" applyFont="1" applyFill="1" applyBorder="1"/>
    <xf numFmtId="0" fontId="6" fillId="2" borderId="2" xfId="0" applyFont="1" applyFill="1" applyBorder="1" applyAlignment="1">
      <alignment horizontal="left"/>
    </xf>
    <xf numFmtId="164" fontId="6" fillId="2" borderId="2" xfId="1" applyNumberFormat="1" applyFont="1" applyFill="1" applyBorder="1"/>
    <xf numFmtId="0" fontId="4" fillId="0" borderId="0" xfId="0" applyNumberFormat="1" applyFont="1"/>
    <xf numFmtId="165" fontId="4" fillId="0" borderId="0" xfId="2" applyNumberFormat="1" applyFont="1"/>
    <xf numFmtId="0" fontId="3" fillId="0" borderId="0" xfId="0" applyFont="1" applyAlignment="1">
      <alignment horizontal="left" vertical="center"/>
    </xf>
    <xf numFmtId="0" fontId="4" fillId="0" borderId="3" xfId="0" applyFont="1" applyBorder="1" applyAlignment="1">
      <alignment horizontal="left"/>
    </xf>
    <xf numFmtId="0" fontId="6" fillId="0" borderId="4" xfId="0" applyFont="1" applyBorder="1" applyAlignment="1">
      <alignment horizontal="left"/>
    </xf>
    <xf numFmtId="165" fontId="6" fillId="0" borderId="4" xfId="2" applyNumberFormat="1" applyFont="1" applyBorder="1"/>
    <xf numFmtId="165" fontId="6" fillId="2" borderId="2" xfId="2" applyNumberFormat="1" applyFont="1" applyFill="1" applyBorder="1"/>
    <xf numFmtId="0" fontId="6" fillId="0" borderId="0" xfId="0" applyFont="1"/>
    <xf numFmtId="0" fontId="6" fillId="2" borderId="1" xfId="0" applyFont="1" applyFill="1" applyBorder="1" applyAlignment="1">
      <alignment horizontal="center"/>
    </xf>
    <xf numFmtId="0" fontId="6" fillId="2" borderId="0" xfId="0" applyFont="1" applyFill="1" applyBorder="1" applyAlignment="1">
      <alignment horizontal="left"/>
    </xf>
    <xf numFmtId="0" fontId="6" fillId="2" borderId="0" xfId="0" applyNumberFormat="1" applyFont="1" applyFill="1" applyBorder="1"/>
    <xf numFmtId="165" fontId="6" fillId="3" borderId="0" xfId="2" applyNumberFormat="1" applyFont="1" applyFill="1"/>
    <xf numFmtId="9" fontId="6" fillId="2" borderId="2" xfId="2" applyFont="1" applyFill="1" applyBorder="1"/>
    <xf numFmtId="0" fontId="4" fillId="0" borderId="0" xfId="0" applyFont="1" applyBorder="1"/>
    <xf numFmtId="0" fontId="6" fillId="2" borderId="5" xfId="0" applyFont="1" applyFill="1" applyBorder="1" applyAlignment="1">
      <alignment horizontal="left"/>
    </xf>
    <xf numFmtId="9" fontId="6" fillId="2" borderId="5" xfId="2" applyFont="1" applyFill="1" applyBorder="1"/>
    <xf numFmtId="0" fontId="4" fillId="3" borderId="0" xfId="0" applyFont="1" applyFill="1"/>
    <xf numFmtId="0" fontId="7" fillId="2" borderId="1" xfId="0" applyFont="1" applyFill="1" applyBorder="1"/>
    <xf numFmtId="0" fontId="4" fillId="0" borderId="6" xfId="0" applyFont="1" applyBorder="1"/>
    <xf numFmtId="0" fontId="6" fillId="2" borderId="0" xfId="0" applyFont="1" applyFill="1" applyBorder="1"/>
    <xf numFmtId="0" fontId="6" fillId="0" borderId="7" xfId="0" applyFont="1" applyBorder="1"/>
    <xf numFmtId="9" fontId="6" fillId="0" borderId="7" xfId="2" applyFont="1" applyBorder="1"/>
    <xf numFmtId="9" fontId="8" fillId="0" borderId="7" xfId="2" applyFont="1" applyBorder="1"/>
    <xf numFmtId="0" fontId="0" fillId="0" borderId="0" xfId="0" applyAlignment="1"/>
    <xf numFmtId="0" fontId="6" fillId="0" borderId="0" xfId="0" applyFont="1" applyAlignment="1"/>
    <xf numFmtId="0" fontId="6" fillId="3" borderId="0" xfId="0" applyFont="1" applyFill="1" applyAlignment="1">
      <alignment horizontal="center"/>
    </xf>
    <xf numFmtId="9" fontId="4" fillId="0" borderId="0" xfId="2" applyFont="1"/>
    <xf numFmtId="0" fontId="6" fillId="0" borderId="0" xfId="0" applyFont="1" applyAlignment="1">
      <alignment horizontal="left"/>
    </xf>
    <xf numFmtId="166" fontId="4" fillId="0" borderId="0" xfId="0" applyNumberFormat="1" applyFont="1"/>
    <xf numFmtId="9" fontId="6" fillId="2" borderId="2" xfId="2" applyFont="1" applyFill="1" applyBorder="1" applyAlignment="1">
      <alignment horizontal="left"/>
    </xf>
    <xf numFmtId="0" fontId="10" fillId="0" borderId="0" xfId="0" applyFont="1" applyAlignment="1">
      <alignment horizontal="left" vertical="center"/>
    </xf>
    <xf numFmtId="1" fontId="6" fillId="2" borderId="2" xfId="0" applyNumberFormat="1" applyFont="1" applyFill="1" applyBorder="1"/>
    <xf numFmtId="0" fontId="4" fillId="6" borderId="0" xfId="0" applyFont="1" applyFill="1"/>
    <xf numFmtId="0" fontId="12" fillId="0" borderId="0" xfId="3" applyFont="1"/>
    <xf numFmtId="0" fontId="13" fillId="0" borderId="0" xfId="0" applyFont="1"/>
    <xf numFmtId="165" fontId="6" fillId="2" borderId="0" xfId="2" applyNumberFormat="1" applyFont="1" applyFill="1" applyBorder="1"/>
    <xf numFmtId="0" fontId="6" fillId="0" borderId="0" xfId="0" applyNumberFormat="1" applyFont="1" applyFill="1" applyBorder="1"/>
    <xf numFmtId="0" fontId="16" fillId="0" borderId="0" xfId="0" applyFont="1"/>
    <xf numFmtId="0" fontId="12" fillId="0" borderId="0" xfId="3" applyFont="1" applyAlignment="1">
      <alignment horizontal="left" vertical="top" wrapText="1"/>
    </xf>
    <xf numFmtId="0" fontId="18" fillId="0" borderId="0" xfId="0" applyFont="1"/>
    <xf numFmtId="0" fontId="19" fillId="0" borderId="0" xfId="0" applyFont="1" applyAlignment="1">
      <alignment horizontal="left" vertical="center"/>
    </xf>
    <xf numFmtId="0" fontId="17" fillId="0" borderId="0" xfId="0" applyFont="1" applyFill="1" applyBorder="1" applyAlignment="1">
      <alignment horizontal="left"/>
    </xf>
    <xf numFmtId="9" fontId="17" fillId="0" borderId="0" xfId="2" applyFont="1" applyFill="1" applyBorder="1"/>
    <xf numFmtId="0" fontId="13" fillId="0" borderId="0" xfId="0" applyFont="1" applyAlignment="1">
      <alignment vertical="top"/>
    </xf>
    <xf numFmtId="0" fontId="12" fillId="0" borderId="0" xfId="3" applyFont="1" applyAlignment="1">
      <alignment vertical="top"/>
    </xf>
    <xf numFmtId="0" fontId="12" fillId="0" borderId="0" xfId="3" applyFont="1" applyAlignment="1">
      <alignment vertical="center"/>
    </xf>
    <xf numFmtId="0" fontId="19" fillId="0" borderId="0" xfId="0" applyFont="1" applyBorder="1" applyAlignment="1">
      <alignment vertical="top" wrapText="1"/>
    </xf>
    <xf numFmtId="0" fontId="0" fillId="0" borderId="0" xfId="0" applyBorder="1"/>
    <xf numFmtId="3" fontId="4" fillId="0" borderId="0" xfId="0" applyNumberFormat="1" applyFont="1"/>
    <xf numFmtId="3" fontId="6" fillId="2" borderId="2" xfId="0" applyNumberFormat="1" applyFont="1" applyFill="1" applyBorder="1"/>
    <xf numFmtId="0" fontId="0" fillId="0" borderId="0" xfId="0" applyFill="1"/>
    <xf numFmtId="0" fontId="22" fillId="4" borderId="13" xfId="0" applyFont="1" applyFill="1" applyBorder="1" applyAlignment="1">
      <alignment horizontal="center" vertical="center" wrapText="1"/>
    </xf>
    <xf numFmtId="0" fontId="24" fillId="0" borderId="8" xfId="0" applyFont="1" applyBorder="1" applyAlignment="1">
      <alignment horizontal="left" vertical="center" wrapText="1" indent="1"/>
    </xf>
    <xf numFmtId="0" fontId="24" fillId="0" borderId="14" xfId="0" applyFont="1" applyBorder="1" applyAlignment="1">
      <alignment horizontal="left" vertical="center" wrapText="1" indent="1"/>
    </xf>
    <xf numFmtId="0" fontId="26" fillId="0" borderId="12" xfId="0" applyFont="1" applyBorder="1" applyAlignment="1">
      <alignment horizontal="left" vertical="center" wrapText="1" indent="1"/>
    </xf>
    <xf numFmtId="3" fontId="25" fillId="0" borderId="8" xfId="0" applyNumberFormat="1" applyFont="1" applyBorder="1" applyAlignment="1">
      <alignment horizontal="right" vertical="center" wrapText="1" indent="2"/>
    </xf>
    <xf numFmtId="165" fontId="25" fillId="0" borderId="8" xfId="0" applyNumberFormat="1" applyFont="1" applyBorder="1" applyAlignment="1">
      <alignment horizontal="right" vertical="center" wrapText="1" indent="2"/>
    </xf>
    <xf numFmtId="165" fontId="24" fillId="0" borderId="8" xfId="0" applyNumberFormat="1" applyFont="1" applyBorder="1" applyAlignment="1">
      <alignment horizontal="right" vertical="center" wrapText="1" indent="2"/>
    </xf>
    <xf numFmtId="165" fontId="25" fillId="0" borderId="14" xfId="0" applyNumberFormat="1" applyFont="1" applyBorder="1" applyAlignment="1">
      <alignment horizontal="right" vertical="center" wrapText="1" indent="2"/>
    </xf>
    <xf numFmtId="165" fontId="24" fillId="0" borderId="14" xfId="0" applyNumberFormat="1" applyFont="1" applyBorder="1" applyAlignment="1">
      <alignment horizontal="right" vertical="center" wrapText="1" indent="2"/>
    </xf>
    <xf numFmtId="3" fontId="26" fillId="0" borderId="12" xfId="0" applyNumberFormat="1" applyFont="1" applyBorder="1" applyAlignment="1">
      <alignment horizontal="right" vertical="center" wrapText="1" indent="2"/>
    </xf>
    <xf numFmtId="165" fontId="26" fillId="0" borderId="12" xfId="0" applyNumberFormat="1" applyFont="1" applyBorder="1" applyAlignment="1">
      <alignment horizontal="right" vertical="center" wrapText="1" indent="2"/>
    </xf>
    <xf numFmtId="3" fontId="25" fillId="0" borderId="14" xfId="0" applyNumberFormat="1" applyFont="1" applyBorder="1" applyAlignment="1">
      <alignment horizontal="right" vertical="center" wrapText="1" indent="2"/>
    </xf>
    <xf numFmtId="3" fontId="27" fillId="4" borderId="13" xfId="0" applyNumberFormat="1" applyFont="1" applyFill="1" applyBorder="1" applyAlignment="1">
      <alignment horizontal="right" vertical="center" wrapText="1" indent="2"/>
    </xf>
    <xf numFmtId="165" fontId="22" fillId="4" borderId="13" xfId="0" applyNumberFormat="1" applyFont="1" applyFill="1" applyBorder="1" applyAlignment="1">
      <alignment horizontal="right" vertical="center" wrapText="1" indent="2"/>
    </xf>
    <xf numFmtId="3" fontId="0" fillId="0" borderId="0" xfId="0" applyNumberFormat="1"/>
    <xf numFmtId="0" fontId="21" fillId="0" borderId="0" xfId="0" applyFont="1" applyAlignment="1">
      <alignment horizontal="left"/>
    </xf>
    <xf numFmtId="0" fontId="8" fillId="2" borderId="2" xfId="0" applyFont="1" applyFill="1" applyBorder="1" applyAlignment="1">
      <alignment horizontal="left"/>
    </xf>
    <xf numFmtId="0" fontId="8" fillId="0" borderId="0" xfId="0" applyFont="1" applyAlignment="1">
      <alignment horizontal="left"/>
    </xf>
    <xf numFmtId="9" fontId="0" fillId="0" borderId="0" xfId="2" applyFont="1"/>
    <xf numFmtId="166" fontId="4" fillId="0" borderId="0" xfId="0" applyNumberFormat="1" applyFont="1" applyAlignment="1">
      <alignment horizontal="center"/>
    </xf>
    <xf numFmtId="0" fontId="4" fillId="0" borderId="0" xfId="0" applyFont="1" applyFill="1"/>
    <xf numFmtId="9" fontId="29" fillId="0" borderId="0" xfId="2" applyFont="1"/>
    <xf numFmtId="9" fontId="28" fillId="2" borderId="2" xfId="2" applyFont="1" applyFill="1" applyBorder="1"/>
    <xf numFmtId="0" fontId="28" fillId="2" borderId="2" xfId="0" applyFont="1" applyFill="1" applyBorder="1" applyAlignment="1">
      <alignment horizontal="left"/>
    </xf>
    <xf numFmtId="0" fontId="30" fillId="0" borderId="0" xfId="0" applyFont="1"/>
    <xf numFmtId="165" fontId="24" fillId="0" borderId="8" xfId="0" applyNumberFormat="1" applyFont="1" applyBorder="1" applyAlignment="1">
      <alignment horizontal="center" vertical="center"/>
    </xf>
    <xf numFmtId="165" fontId="24" fillId="0" borderId="14" xfId="0" applyNumberFormat="1" applyFont="1" applyBorder="1" applyAlignment="1">
      <alignment horizontal="center" vertical="center"/>
    </xf>
    <xf numFmtId="165" fontId="24" fillId="0" borderId="12" xfId="0" applyNumberFormat="1" applyFont="1" applyBorder="1" applyAlignment="1">
      <alignment horizontal="center" vertical="center"/>
    </xf>
    <xf numFmtId="165" fontId="31" fillId="0" borderId="13" xfId="0" applyNumberFormat="1" applyFont="1" applyBorder="1" applyAlignment="1">
      <alignment horizontal="center" vertical="center"/>
    </xf>
    <xf numFmtId="165" fontId="22" fillId="5" borderId="13" xfId="0" applyNumberFormat="1" applyFont="1" applyFill="1" applyBorder="1" applyAlignment="1">
      <alignment horizontal="center" vertical="center"/>
    </xf>
    <xf numFmtId="3" fontId="31" fillId="0" borderId="13" xfId="0" applyNumberFormat="1" applyFont="1" applyBorder="1" applyAlignment="1">
      <alignment horizontal="right" vertical="center" indent="2"/>
    </xf>
    <xf numFmtId="3" fontId="4" fillId="0" borderId="3" xfId="0" applyNumberFormat="1" applyFont="1" applyBorder="1"/>
    <xf numFmtId="3" fontId="6" fillId="0" borderId="4" xfId="0" applyNumberFormat="1" applyFont="1" applyBorder="1"/>
    <xf numFmtId="3" fontId="6" fillId="2" borderId="0" xfId="0" applyNumberFormat="1" applyFont="1" applyFill="1" applyBorder="1"/>
    <xf numFmtId="3" fontId="6" fillId="3" borderId="0" xfId="0" applyNumberFormat="1" applyFont="1" applyFill="1"/>
    <xf numFmtId="3" fontId="4" fillId="0" borderId="6" xfId="0" applyNumberFormat="1" applyFont="1" applyBorder="1"/>
    <xf numFmtId="3" fontId="4" fillId="0" borderId="0" xfId="0" applyNumberFormat="1" applyFont="1" applyBorder="1"/>
    <xf numFmtId="0" fontId="32" fillId="2" borderId="2" xfId="0" applyNumberFormat="1" applyFont="1" applyFill="1" applyBorder="1"/>
    <xf numFmtId="3" fontId="25" fillId="0" borderId="8" xfId="0" applyNumberFormat="1" applyFont="1" applyBorder="1" applyAlignment="1">
      <alignment horizontal="right" vertical="center" indent="2"/>
    </xf>
    <xf numFmtId="3" fontId="25" fillId="0" borderId="14" xfId="0" applyNumberFormat="1" applyFont="1" applyBorder="1" applyAlignment="1">
      <alignment horizontal="right" vertical="center" indent="2"/>
    </xf>
    <xf numFmtId="3" fontId="25" fillId="0" borderId="12" xfId="0" applyNumberFormat="1" applyFont="1" applyBorder="1" applyAlignment="1">
      <alignment horizontal="right" vertical="center" indent="2"/>
    </xf>
    <xf numFmtId="3" fontId="27" fillId="5" borderId="13" xfId="0" applyNumberFormat="1" applyFont="1" applyFill="1" applyBorder="1" applyAlignment="1">
      <alignment horizontal="right" vertical="center" indent="2"/>
    </xf>
    <xf numFmtId="3" fontId="33" fillId="0" borderId="14" xfId="0" applyNumberFormat="1" applyFont="1" applyBorder="1" applyAlignment="1">
      <alignment horizontal="right" vertical="center" wrapText="1" indent="2"/>
    </xf>
    <xf numFmtId="3" fontId="35" fillId="0" borderId="0" xfId="0" applyNumberFormat="1" applyFont="1"/>
    <xf numFmtId="0" fontId="35" fillId="0" borderId="0" xfId="0" applyFont="1"/>
    <xf numFmtId="3" fontId="36" fillId="7" borderId="14" xfId="0" applyNumberFormat="1" applyFont="1" applyFill="1" applyBorder="1" applyAlignment="1">
      <alignment horizontal="right" vertical="center" wrapText="1" indent="2"/>
    </xf>
    <xf numFmtId="165" fontId="36" fillId="7" borderId="14" xfId="0" applyNumberFormat="1" applyFont="1" applyFill="1" applyBorder="1" applyAlignment="1">
      <alignment horizontal="right" vertical="center" wrapText="1" indent="2"/>
    </xf>
    <xf numFmtId="3" fontId="36" fillId="7" borderId="12" xfId="0" applyNumberFormat="1" applyFont="1" applyFill="1" applyBorder="1" applyAlignment="1">
      <alignment horizontal="right" vertical="center" wrapText="1" indent="2"/>
    </xf>
    <xf numFmtId="165" fontId="36" fillId="7" borderId="12" xfId="0" applyNumberFormat="1" applyFont="1" applyFill="1" applyBorder="1" applyAlignment="1">
      <alignment horizontal="right" vertical="center" wrapText="1" indent="2"/>
    </xf>
    <xf numFmtId="0" fontId="12" fillId="0" borderId="0" xfId="0" applyFont="1"/>
    <xf numFmtId="0" fontId="22" fillId="5" borderId="13" xfId="0" applyFont="1" applyFill="1" applyBorder="1" applyAlignment="1">
      <alignment horizontal="center" vertical="center" wrapText="1"/>
    </xf>
    <xf numFmtId="0" fontId="24" fillId="0" borderId="8" xfId="0" applyFont="1" applyBorder="1" applyAlignment="1">
      <alignment horizontal="left" vertical="center" wrapText="1"/>
    </xf>
    <xf numFmtId="3" fontId="24" fillId="0" borderId="8" xfId="0" applyNumberFormat="1" applyFont="1" applyBorder="1" applyAlignment="1">
      <alignment horizontal="right" vertical="center" wrapText="1" indent="2"/>
    </xf>
    <xf numFmtId="165" fontId="24" fillId="0" borderId="8" xfId="2" applyNumberFormat="1" applyFont="1" applyBorder="1" applyAlignment="1">
      <alignment horizontal="center" vertical="center" wrapText="1"/>
    </xf>
    <xf numFmtId="0" fontId="24" fillId="0" borderId="14" xfId="0" applyFont="1" applyBorder="1" applyAlignment="1">
      <alignment horizontal="left" vertical="center" wrapText="1"/>
    </xf>
    <xf numFmtId="3" fontId="24" fillId="0" borderId="14" xfId="0" applyNumberFormat="1" applyFont="1" applyBorder="1" applyAlignment="1">
      <alignment horizontal="right" vertical="center" wrapText="1" indent="2"/>
    </xf>
    <xf numFmtId="165" fontId="24" fillId="0" borderId="14" xfId="2" applyNumberFormat="1" applyFont="1" applyBorder="1" applyAlignment="1">
      <alignment horizontal="center" vertical="center" wrapText="1"/>
    </xf>
    <xf numFmtId="0" fontId="24" fillId="0" borderId="12" xfId="0" applyFont="1" applyBorder="1" applyAlignment="1">
      <alignment horizontal="left" vertical="center" wrapText="1"/>
    </xf>
    <xf numFmtId="3" fontId="24" fillId="0" borderId="12" xfId="0" applyNumberFormat="1" applyFont="1" applyBorder="1" applyAlignment="1">
      <alignment horizontal="right" vertical="center" wrapText="1" indent="2"/>
    </xf>
    <xf numFmtId="165" fontId="24" fillId="0" borderId="12" xfId="2" applyNumberFormat="1" applyFont="1" applyBorder="1" applyAlignment="1">
      <alignment horizontal="center" vertical="center" wrapText="1"/>
    </xf>
    <xf numFmtId="0" fontId="22" fillId="5" borderId="13" xfId="0" applyFont="1" applyFill="1" applyBorder="1" applyAlignment="1">
      <alignment horizontal="left" vertical="center" wrapText="1"/>
    </xf>
    <xf numFmtId="3" fontId="22" fillId="5" borderId="13" xfId="0" applyNumberFormat="1" applyFont="1" applyFill="1" applyBorder="1" applyAlignment="1">
      <alignment horizontal="right" vertical="center" wrapText="1" indent="2"/>
    </xf>
    <xf numFmtId="165" fontId="22" fillId="5" borderId="13" xfId="2" applyNumberFormat="1" applyFont="1" applyFill="1" applyBorder="1" applyAlignment="1">
      <alignment horizontal="center" vertical="center" wrapText="1"/>
    </xf>
    <xf numFmtId="0" fontId="22" fillId="5" borderId="9" xfId="0" applyFont="1" applyFill="1" applyBorder="1" applyAlignment="1">
      <alignment horizontal="center" vertical="center" wrapText="1"/>
    </xf>
    <xf numFmtId="0" fontId="31" fillId="0" borderId="13" xfId="0" applyFont="1" applyBorder="1" applyAlignment="1">
      <alignment horizontal="right" vertical="center" wrapText="1" indent="2"/>
    </xf>
    <xf numFmtId="165" fontId="31" fillId="0" borderId="13" xfId="0" applyNumberFormat="1" applyFont="1" applyBorder="1" applyAlignment="1">
      <alignment horizontal="center" vertical="center" wrapText="1"/>
    </xf>
    <xf numFmtId="0" fontId="33" fillId="0" borderId="8" xfId="0" applyFont="1" applyBorder="1" applyAlignment="1">
      <alignment horizontal="right" vertical="center" wrapText="1" indent="2"/>
    </xf>
    <xf numFmtId="0" fontId="33" fillId="0" borderId="14" xfId="0" applyFont="1" applyBorder="1" applyAlignment="1">
      <alignment horizontal="right" vertical="center" wrapText="1" indent="2"/>
    </xf>
    <xf numFmtId="3" fontId="37" fillId="0" borderId="14" xfId="0" applyNumberFormat="1" applyFont="1" applyBorder="1" applyAlignment="1">
      <alignment horizontal="right" vertical="center" wrapText="1" indent="2"/>
    </xf>
    <xf numFmtId="0" fontId="37" fillId="0" borderId="14" xfId="0" applyFont="1" applyBorder="1" applyAlignment="1">
      <alignment horizontal="right" vertical="center" wrapText="1" indent="2"/>
    </xf>
    <xf numFmtId="0" fontId="37" fillId="0" borderId="12" xfId="0" applyFont="1" applyBorder="1" applyAlignment="1">
      <alignment horizontal="right" vertical="center" wrapText="1" indent="2"/>
    </xf>
    <xf numFmtId="3" fontId="31" fillId="0" borderId="13" xfId="0" applyNumberFormat="1" applyFont="1" applyBorder="1" applyAlignment="1">
      <alignment horizontal="right" vertical="center" wrapText="1" indent="2"/>
    </xf>
    <xf numFmtId="0" fontId="33" fillId="0" borderId="12" xfId="0" applyFont="1" applyBorder="1" applyAlignment="1">
      <alignment horizontal="right" vertical="center" wrapText="1" indent="2"/>
    </xf>
    <xf numFmtId="3" fontId="27" fillId="5" borderId="13" xfId="0" applyNumberFormat="1" applyFont="1" applyFill="1" applyBorder="1" applyAlignment="1">
      <alignment horizontal="right" vertical="center" wrapText="1" indent="2"/>
    </xf>
    <xf numFmtId="165" fontId="22" fillId="5" borderId="13" xfId="0" applyNumberFormat="1" applyFont="1" applyFill="1" applyBorder="1" applyAlignment="1">
      <alignment horizontal="center" vertical="center" wrapText="1"/>
    </xf>
    <xf numFmtId="0" fontId="31" fillId="0" borderId="13" xfId="0" applyFont="1" applyBorder="1" applyAlignment="1">
      <alignment horizontal="left" vertical="center"/>
    </xf>
    <xf numFmtId="0" fontId="23" fillId="0" borderId="8" xfId="0" applyFont="1" applyBorder="1" applyAlignment="1">
      <alignment horizontal="left" vertical="center"/>
    </xf>
    <xf numFmtId="0" fontId="23" fillId="0" borderId="14" xfId="0" applyFont="1" applyBorder="1" applyAlignment="1">
      <alignment horizontal="left" vertical="center"/>
    </xf>
    <xf numFmtId="0" fontId="38" fillId="0" borderId="14" xfId="0" applyFont="1" applyBorder="1" applyAlignment="1">
      <alignment horizontal="right" vertical="center"/>
    </xf>
    <xf numFmtId="0" fontId="38" fillId="0" borderId="12" xfId="0" applyFont="1" applyBorder="1" applyAlignment="1">
      <alignment horizontal="right" vertical="center"/>
    </xf>
    <xf numFmtId="0" fontId="23" fillId="0" borderId="12" xfId="0" applyFont="1" applyBorder="1" applyAlignment="1">
      <alignment horizontal="left" vertical="center"/>
    </xf>
    <xf numFmtId="0" fontId="22" fillId="5" borderId="13" xfId="0" applyFont="1" applyFill="1" applyBorder="1" applyAlignment="1">
      <alignment horizontal="left" vertical="center"/>
    </xf>
    <xf numFmtId="0" fontId="22" fillId="5" borderId="13" xfId="0" applyFont="1" applyFill="1" applyBorder="1" applyAlignment="1">
      <alignment horizontal="center" vertical="center"/>
    </xf>
    <xf numFmtId="0" fontId="22" fillId="5" borderId="9" xfId="0" applyFont="1" applyFill="1" applyBorder="1" applyAlignment="1">
      <alignment horizontal="center" vertical="center"/>
    </xf>
    <xf numFmtId="0" fontId="22" fillId="5" borderId="16" xfId="0" applyFont="1" applyFill="1" applyBorder="1" applyAlignment="1">
      <alignment horizontal="center" vertical="center"/>
    </xf>
    <xf numFmtId="0" fontId="24" fillId="0" borderId="8" xfId="0" applyFont="1" applyBorder="1" applyAlignment="1">
      <alignment horizontal="left" vertical="center"/>
    </xf>
    <xf numFmtId="0" fontId="24" fillId="0" borderId="14" xfId="0" applyFont="1" applyBorder="1" applyAlignment="1">
      <alignment horizontal="left" vertical="center"/>
    </xf>
    <xf numFmtId="0" fontId="24" fillId="0" borderId="12" xfId="0" applyFont="1" applyBorder="1" applyAlignment="1">
      <alignment horizontal="left" vertical="center"/>
    </xf>
    <xf numFmtId="9" fontId="4" fillId="0" borderId="0" xfId="2" applyNumberFormat="1" applyFont="1"/>
    <xf numFmtId="164" fontId="4" fillId="0" borderId="0" xfId="0" applyNumberFormat="1" applyFont="1"/>
    <xf numFmtId="165" fontId="0" fillId="0" borderId="0" xfId="2" applyNumberFormat="1" applyFont="1"/>
    <xf numFmtId="165" fontId="33" fillId="0" borderId="8" xfId="0" applyNumberFormat="1" applyFont="1" applyBorder="1" applyAlignment="1">
      <alignment horizontal="center" vertical="center" wrapText="1"/>
    </xf>
    <xf numFmtId="165" fontId="33" fillId="0" borderId="14" xfId="0" applyNumberFormat="1" applyFont="1" applyBorder="1" applyAlignment="1">
      <alignment horizontal="center" vertical="center" wrapText="1"/>
    </xf>
    <xf numFmtId="165" fontId="37" fillId="0" borderId="14" xfId="0" applyNumberFormat="1" applyFont="1" applyBorder="1" applyAlignment="1">
      <alignment horizontal="center" vertical="center" wrapText="1"/>
    </xf>
    <xf numFmtId="165" fontId="37" fillId="0" borderId="12" xfId="0" applyNumberFormat="1" applyFont="1" applyBorder="1" applyAlignment="1">
      <alignment horizontal="center" vertical="center" wrapText="1"/>
    </xf>
    <xf numFmtId="165" fontId="33" fillId="0" borderId="12" xfId="0" applyNumberFormat="1" applyFont="1" applyBorder="1" applyAlignment="1">
      <alignment horizontal="center" vertical="center" wrapText="1"/>
    </xf>
    <xf numFmtId="3" fontId="40" fillId="0" borderId="0" xfId="0" applyNumberFormat="1" applyFont="1"/>
    <xf numFmtId="0" fontId="41" fillId="0" borderId="13" xfId="0" applyFont="1" applyBorder="1" applyAlignment="1">
      <alignment horizontal="right" vertical="center" wrapText="1" indent="2"/>
    </xf>
    <xf numFmtId="0" fontId="21" fillId="0" borderId="0" xfId="0" applyFont="1"/>
    <xf numFmtId="164" fontId="8" fillId="2" borderId="2" xfId="1" applyNumberFormat="1" applyFont="1" applyFill="1" applyBorder="1"/>
    <xf numFmtId="3" fontId="21" fillId="0" borderId="0" xfId="0" applyNumberFormat="1" applyFont="1"/>
    <xf numFmtId="3" fontId="21" fillId="0" borderId="3" xfId="0" applyNumberFormat="1" applyFont="1" applyBorder="1"/>
    <xf numFmtId="3" fontId="8" fillId="0" borderId="4" xfId="0" applyNumberFormat="1" applyFont="1" applyBorder="1"/>
    <xf numFmtId="3" fontId="8" fillId="2" borderId="0" xfId="0" applyNumberFormat="1" applyFont="1" applyFill="1" applyBorder="1"/>
    <xf numFmtId="3" fontId="8" fillId="2" borderId="2" xfId="0" applyNumberFormat="1" applyFont="1" applyFill="1" applyBorder="1"/>
    <xf numFmtId="3" fontId="21" fillId="0" borderId="0" xfId="0" applyNumberFormat="1" applyFont="1" applyBorder="1"/>
    <xf numFmtId="0" fontId="22" fillId="5" borderId="16" xfId="0" applyFont="1" applyFill="1" applyBorder="1" applyAlignment="1">
      <alignment horizontal="center" vertical="center" wrapText="1"/>
    </xf>
    <xf numFmtId="3" fontId="33" fillId="0" borderId="12" xfId="0" applyNumberFormat="1" applyFont="1" applyBorder="1" applyAlignment="1">
      <alignment horizontal="right" vertical="center" wrapText="1" indent="2"/>
    </xf>
    <xf numFmtId="3" fontId="25" fillId="0" borderId="12" xfId="0" applyNumberFormat="1" applyFont="1" applyBorder="1" applyAlignment="1">
      <alignment horizontal="right" vertical="center" wrapText="1" indent="2"/>
    </xf>
    <xf numFmtId="0" fontId="33" fillId="0" borderId="17" xfId="0" applyFont="1" applyBorder="1" applyAlignment="1">
      <alignment horizontal="right" vertical="center" wrapText="1" indent="2"/>
    </xf>
    <xf numFmtId="0" fontId="33" fillId="0" borderId="18" xfId="0" applyFont="1" applyBorder="1" applyAlignment="1">
      <alignment horizontal="right" vertical="center" wrapText="1" indent="2"/>
    </xf>
    <xf numFmtId="0" fontId="37" fillId="0" borderId="18" xfId="0" applyFont="1" applyBorder="1" applyAlignment="1">
      <alignment horizontal="right" vertical="center" wrapText="1" indent="2"/>
    </xf>
    <xf numFmtId="0" fontId="37" fillId="0" borderId="19" xfId="0" applyFont="1" applyBorder="1" applyAlignment="1">
      <alignment horizontal="right" vertical="center" wrapText="1" indent="2"/>
    </xf>
    <xf numFmtId="0" fontId="33" fillId="0" borderId="19" xfId="0" applyFont="1" applyBorder="1" applyAlignment="1">
      <alignment horizontal="right" vertical="center" wrapText="1" indent="2"/>
    </xf>
    <xf numFmtId="0" fontId="31" fillId="0" borderId="9" xfId="0" applyFont="1" applyBorder="1" applyAlignment="1">
      <alignment horizontal="right" vertical="center" wrapText="1" indent="2"/>
    </xf>
    <xf numFmtId="3" fontId="27" fillId="5" borderId="9" xfId="0" applyNumberFormat="1" applyFont="1" applyFill="1" applyBorder="1" applyAlignment="1">
      <alignment horizontal="right" vertical="center" wrapText="1" indent="2"/>
    </xf>
    <xf numFmtId="3" fontId="31" fillId="0" borderId="9" xfId="0" applyNumberFormat="1" applyFont="1" applyBorder="1" applyAlignment="1">
      <alignment horizontal="right" vertical="center" wrapText="1" indent="2"/>
    </xf>
    <xf numFmtId="9" fontId="31" fillId="0" borderId="13" xfId="2" applyFont="1" applyBorder="1" applyAlignment="1">
      <alignment horizontal="right" vertical="center" wrapText="1" indent="2"/>
    </xf>
    <xf numFmtId="9" fontId="33" fillId="0" borderId="8" xfId="2" applyFont="1" applyBorder="1" applyAlignment="1">
      <alignment horizontal="right" vertical="center" wrapText="1" indent="2"/>
    </xf>
    <xf numFmtId="9" fontId="33" fillId="0" borderId="14" xfId="2" applyFont="1" applyBorder="1" applyAlignment="1">
      <alignment horizontal="right" vertical="center" wrapText="1" indent="2"/>
    </xf>
    <xf numFmtId="9" fontId="37" fillId="0" borderId="14" xfId="2" applyFont="1" applyBorder="1" applyAlignment="1">
      <alignment horizontal="right" vertical="center" wrapText="1" indent="2"/>
    </xf>
    <xf numFmtId="9" fontId="37" fillId="0" borderId="12" xfId="2" applyFont="1" applyBorder="1" applyAlignment="1">
      <alignment horizontal="right" vertical="center" wrapText="1" indent="2"/>
    </xf>
    <xf numFmtId="9" fontId="33" fillId="0" borderId="12" xfId="2" applyFont="1" applyBorder="1" applyAlignment="1">
      <alignment horizontal="right" vertical="center" wrapText="1" indent="2"/>
    </xf>
    <xf numFmtId="9" fontId="27" fillId="5" borderId="13" xfId="2" applyFont="1" applyFill="1" applyBorder="1" applyAlignment="1">
      <alignment horizontal="right" vertical="center" wrapText="1" indent="2"/>
    </xf>
    <xf numFmtId="9" fontId="31" fillId="0" borderId="22" xfId="2" applyFont="1" applyBorder="1" applyAlignment="1">
      <alignment horizontal="right" vertical="center" wrapText="1" indent="2"/>
    </xf>
    <xf numFmtId="9" fontId="33" fillId="0" borderId="23" xfId="2" applyFont="1" applyBorder="1" applyAlignment="1">
      <alignment horizontal="right" vertical="center" wrapText="1" indent="2"/>
    </xf>
    <xf numFmtId="9" fontId="33" fillId="0" borderId="20" xfId="2" applyFont="1" applyBorder="1" applyAlignment="1">
      <alignment horizontal="right" vertical="center" wrapText="1" indent="2"/>
    </xf>
    <xf numFmtId="9" fontId="37" fillId="0" borderId="20" xfId="2" applyFont="1" applyBorder="1" applyAlignment="1">
      <alignment horizontal="right" vertical="center" wrapText="1" indent="2"/>
    </xf>
    <xf numFmtId="9" fontId="37" fillId="0" borderId="21" xfId="2" applyFont="1" applyBorder="1" applyAlignment="1">
      <alignment horizontal="right" vertical="center" wrapText="1" indent="2"/>
    </xf>
    <xf numFmtId="9" fontId="33" fillId="0" borderId="21" xfId="2" applyFont="1" applyBorder="1" applyAlignment="1">
      <alignment horizontal="right" vertical="center" wrapText="1" indent="2"/>
    </xf>
    <xf numFmtId="9" fontId="27" fillId="5" borderId="22" xfId="2" applyFont="1" applyFill="1" applyBorder="1" applyAlignment="1">
      <alignment horizontal="right" vertical="center" wrapText="1" indent="2"/>
    </xf>
    <xf numFmtId="9" fontId="21" fillId="0" borderId="0" xfId="2" applyFont="1"/>
    <xf numFmtId="9" fontId="8" fillId="2" borderId="2" xfId="2" applyFont="1" applyFill="1" applyBorder="1"/>
    <xf numFmtId="3" fontId="8" fillId="0" borderId="0" xfId="0" applyNumberFormat="1" applyFont="1"/>
    <xf numFmtId="165" fontId="21" fillId="0" borderId="0" xfId="2" applyNumberFormat="1" applyFont="1"/>
    <xf numFmtId="165" fontId="8" fillId="2" borderId="2" xfId="2" applyNumberFormat="1" applyFont="1" applyFill="1" applyBorder="1"/>
    <xf numFmtId="165" fontId="8" fillId="0" borderId="0" xfId="2" applyNumberFormat="1" applyFont="1"/>
    <xf numFmtId="0" fontId="21" fillId="0" borderId="0" xfId="0" applyNumberFormat="1" applyFont="1"/>
    <xf numFmtId="0" fontId="8" fillId="2" borderId="2" xfId="0" applyNumberFormat="1" applyFont="1" applyFill="1" applyBorder="1"/>
    <xf numFmtId="0" fontId="15" fillId="0" borderId="0" xfId="0" applyFont="1" applyAlignment="1">
      <alignment vertical="top" wrapText="1"/>
    </xf>
    <xf numFmtId="0" fontId="14" fillId="0" borderId="0" xfId="0" applyFont="1" applyAlignment="1">
      <alignment horizontal="left" vertical="center"/>
    </xf>
    <xf numFmtId="0" fontId="15" fillId="0" borderId="0" xfId="0" applyFont="1" applyAlignment="1">
      <alignment vertical="center" wrapText="1"/>
    </xf>
    <xf numFmtId="0" fontId="15" fillId="0" borderId="0" xfId="0" applyFont="1" applyAlignment="1">
      <alignment horizontal="left" vertical="top" wrapText="1"/>
    </xf>
    <xf numFmtId="0" fontId="6" fillId="2" borderId="0" xfId="0" applyFont="1" applyFill="1" applyBorder="1" applyAlignment="1">
      <alignment horizontal="center"/>
    </xf>
    <xf numFmtId="0" fontId="6" fillId="0" borderId="0" xfId="0" applyFont="1" applyBorder="1" applyAlignment="1">
      <alignment horizontal="left" vertical="center"/>
    </xf>
    <xf numFmtId="0" fontId="6" fillId="0" borderId="3" xfId="0" applyFont="1" applyBorder="1" applyAlignment="1">
      <alignment horizontal="left" vertical="center"/>
    </xf>
    <xf numFmtId="0" fontId="6" fillId="0" borderId="0" xfId="0" applyFont="1" applyAlignment="1">
      <alignment horizontal="left" vertical="center"/>
    </xf>
    <xf numFmtId="0" fontId="12" fillId="0" borderId="0" xfId="3" applyFont="1" applyAlignment="1">
      <alignment horizontal="left" vertical="top" wrapText="1"/>
    </xf>
    <xf numFmtId="0" fontId="22" fillId="5" borderId="8"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3" fillId="0" borderId="8" xfId="0" applyFont="1" applyBorder="1" applyAlignment="1">
      <alignment horizontal="left" vertical="center" wrapText="1"/>
    </xf>
    <xf numFmtId="0" fontId="23" fillId="0" borderId="14" xfId="0" applyFont="1" applyBorder="1" applyAlignment="1">
      <alignment horizontal="left" vertical="center" wrapText="1"/>
    </xf>
    <xf numFmtId="0" fontId="23" fillId="0" borderId="12" xfId="0" applyFont="1" applyBorder="1" applyAlignment="1">
      <alignment horizontal="left" vertical="center" wrapText="1"/>
    </xf>
    <xf numFmtId="0" fontId="22" fillId="4" borderId="9" xfId="0" applyFont="1" applyFill="1" applyBorder="1" applyAlignment="1">
      <alignment horizontal="left" vertical="center" wrapText="1"/>
    </xf>
    <xf numFmtId="0" fontId="22" fillId="4" borderId="11" xfId="0" applyFont="1" applyFill="1" applyBorder="1" applyAlignment="1">
      <alignment horizontal="left" vertical="center" wrapText="1"/>
    </xf>
    <xf numFmtId="0" fontId="19" fillId="0" borderId="15" xfId="0" applyFont="1" applyBorder="1" applyAlignment="1">
      <alignment horizontal="left" vertical="top" wrapText="1"/>
    </xf>
    <xf numFmtId="0" fontId="34" fillId="7" borderId="9" xfId="0" applyFont="1" applyFill="1" applyBorder="1" applyAlignment="1">
      <alignment horizontal="left" vertical="center" wrapText="1"/>
    </xf>
    <xf numFmtId="0" fontId="34" fillId="7" borderId="11" xfId="0" applyFont="1" applyFill="1" applyBorder="1" applyAlignment="1">
      <alignment horizontal="left" vertical="center" wrapText="1"/>
    </xf>
    <xf numFmtId="0" fontId="22" fillId="5" borderId="8" xfId="0" applyFont="1" applyFill="1" applyBorder="1" applyAlignment="1">
      <alignment horizontal="center" vertical="center"/>
    </xf>
    <xf numFmtId="0" fontId="22" fillId="5" borderId="12" xfId="0" applyFont="1" applyFill="1" applyBorder="1" applyAlignment="1">
      <alignment horizontal="center" vertical="center"/>
    </xf>
    <xf numFmtId="0" fontId="22" fillId="5" borderId="10"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3" fillId="3" borderId="0" xfId="0" applyFont="1" applyFill="1" applyAlignment="1">
      <alignment horizontal="center"/>
    </xf>
    <xf numFmtId="0" fontId="6" fillId="3" borderId="0" xfId="0" applyFont="1" applyFill="1" applyAlignment="1">
      <alignment horizontal="center"/>
    </xf>
    <xf numFmtId="0" fontId="22" fillId="5" borderId="9" xfId="0" applyFont="1" applyFill="1" applyBorder="1" applyAlignment="1">
      <alignment horizontal="center" vertical="center"/>
    </xf>
    <xf numFmtId="0" fontId="22" fillId="5" borderId="10" xfId="0" applyFont="1" applyFill="1" applyBorder="1" applyAlignment="1">
      <alignment horizontal="center" vertical="center"/>
    </xf>
    <xf numFmtId="0" fontId="22" fillId="5" borderId="16" xfId="0" applyFont="1" applyFill="1" applyBorder="1" applyAlignment="1">
      <alignment horizontal="center" vertical="center"/>
    </xf>
    <xf numFmtId="0" fontId="4" fillId="0" borderId="0" xfId="0" applyFont="1" applyAlignment="1">
      <alignment horizontal="left" vertical="center"/>
    </xf>
    <xf numFmtId="0" fontId="6" fillId="6" borderId="0" xfId="0" applyFont="1" applyFill="1" applyAlignment="1">
      <alignment horizontal="left" vertical="center"/>
    </xf>
  </cellXfs>
  <cellStyles count="4">
    <cellStyle name="Milliers" xfId="1" builtinId="3"/>
    <cellStyle name="Normal" xfId="0" builtinId="0"/>
    <cellStyle name="Normal 2" xfId="3" xr:uid="{00000000-0005-0000-0000-000002000000}"/>
    <cellStyle name="Pourcentage" xfId="2" builtinId="5"/>
  </cellStyles>
  <dxfs count="0"/>
  <tableStyles count="0" defaultTableStyle="TableStyleMedium2" defaultPivotStyle="PivotStyleLight16"/>
  <colors>
    <mruColors>
      <color rgb="FF37A8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'Graphique 1'!$A$27</c:f>
              <c:strCache>
                <c:ptCount val="1"/>
                <c:pt idx="0">
                  <c:v>NIVEAU 3</c:v>
                </c:pt>
              </c:strCache>
            </c:strRef>
          </c:tx>
          <c:spPr>
            <a:solidFill>
              <a:schemeClr val="accent1"/>
            </a:solidFill>
            <a:ln>
              <a:solidFill>
                <a:sysClr val="windowText" lastClr="000000"/>
              </a:solidFill>
            </a:ln>
            <a:effectLst/>
          </c:spPr>
          <c:invertIfNegative val="0"/>
          <c:cat>
            <c:strRef>
              <c:f>'Graphique 1'!$B$26:$L$26</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'Graphique 1'!$B$27:$L$27</c:f>
              <c:numCache>
                <c:formatCode>_-* #\ ##0_-;\-* #\ ##0_-;_-* "-"??_-;_-@_-</c:formatCode>
                <c:ptCount val="11"/>
                <c:pt idx="0">
                  <c:v>8166</c:v>
                </c:pt>
                <c:pt idx="1">
                  <c:v>7961</c:v>
                </c:pt>
                <c:pt idx="2">
                  <c:v>7914</c:v>
                </c:pt>
                <c:pt idx="3">
                  <c:v>8082</c:v>
                </c:pt>
                <c:pt idx="4">
                  <c:v>8328</c:v>
                </c:pt>
                <c:pt idx="5">
                  <c:v>8428</c:v>
                </c:pt>
                <c:pt idx="6">
                  <c:v>8565</c:v>
                </c:pt>
                <c:pt idx="7">
                  <c:v>9372</c:v>
                </c:pt>
                <c:pt idx="8" formatCode="General">
                  <c:v>9869</c:v>
                </c:pt>
                <c:pt idx="9" formatCode="General">
                  <c:v>10069</c:v>
                </c:pt>
                <c:pt idx="10" formatCode="General">
                  <c:v>10006</c:v>
                </c:pt>
              </c:numCache>
            </c:numRef>
          </c:val>
          <c:extLst>
            <c:ext xmlns:c16="http://schemas.microsoft.com/office/drawing/2014/chart" uri="{C3380CC4-5D6E-409C-BE32-E72D297353CC}">
              <c16:uniqueId val="{00000000-25C9-4B7B-A0AF-5E2546885AEC}"/>
            </c:ext>
          </c:extLst>
        </c:ser>
        <c:ser>
          <c:idx val="1"/>
          <c:order val="1"/>
          <c:tx>
            <c:strRef>
              <c:f>'Graphique 1'!$A$28</c:f>
              <c:strCache>
                <c:ptCount val="1"/>
                <c:pt idx="0">
                  <c:v>NIVEAU 4</c:v>
                </c:pt>
              </c:strCache>
            </c:strRef>
          </c:tx>
          <c:spPr>
            <a:solidFill>
              <a:schemeClr val="accent2"/>
            </a:solidFill>
            <a:ln>
              <a:solidFill>
                <a:sysClr val="windowText" lastClr="000000"/>
              </a:solidFill>
            </a:ln>
            <a:effectLst/>
          </c:spPr>
          <c:invertIfNegative val="0"/>
          <c:cat>
            <c:strRef>
              <c:f>'Graphique 1'!$B$26:$L$26</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'Graphique 1'!$B$28:$L$28</c:f>
              <c:numCache>
                <c:formatCode>_-* #\ ##0_-;\-* #\ ##0_-;_-* "-"??_-;_-@_-</c:formatCode>
                <c:ptCount val="11"/>
                <c:pt idx="0">
                  <c:v>4976</c:v>
                </c:pt>
                <c:pt idx="1">
                  <c:v>4805</c:v>
                </c:pt>
                <c:pt idx="2">
                  <c:v>4583</c:v>
                </c:pt>
                <c:pt idx="3">
                  <c:v>4574</c:v>
                </c:pt>
                <c:pt idx="4">
                  <c:v>4696</c:v>
                </c:pt>
                <c:pt idx="5">
                  <c:v>4817</c:v>
                </c:pt>
                <c:pt idx="6">
                  <c:v>5285</c:v>
                </c:pt>
                <c:pt idx="7">
                  <c:v>5595</c:v>
                </c:pt>
                <c:pt idx="8" formatCode="General">
                  <c:v>5894</c:v>
                </c:pt>
                <c:pt idx="9" formatCode="General">
                  <c:v>6022</c:v>
                </c:pt>
                <c:pt idx="10" formatCode="General">
                  <c:v>6508</c:v>
                </c:pt>
              </c:numCache>
            </c:numRef>
          </c:val>
          <c:extLst>
            <c:ext xmlns:c16="http://schemas.microsoft.com/office/drawing/2014/chart" uri="{C3380CC4-5D6E-409C-BE32-E72D297353CC}">
              <c16:uniqueId val="{00000001-25C9-4B7B-A0AF-5E2546885AEC}"/>
            </c:ext>
          </c:extLst>
        </c:ser>
        <c:ser>
          <c:idx val="2"/>
          <c:order val="2"/>
          <c:tx>
            <c:strRef>
              <c:f>'Graphique 1'!$A$29</c:f>
              <c:strCache>
                <c:ptCount val="1"/>
                <c:pt idx="0">
                  <c:v>NIVEAU 5</c:v>
                </c:pt>
              </c:strCache>
            </c:strRef>
          </c:tx>
          <c:spPr>
            <a:solidFill>
              <a:schemeClr val="accent3"/>
            </a:solidFill>
            <a:ln>
              <a:solidFill>
                <a:sysClr val="windowText" lastClr="000000"/>
              </a:solidFill>
            </a:ln>
            <a:effectLst/>
          </c:spPr>
          <c:invertIfNegative val="0"/>
          <c:cat>
            <c:strRef>
              <c:f>'Graphique 1'!$B$26:$L$26</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'Graphique 1'!$B$29:$L$29</c:f>
              <c:numCache>
                <c:formatCode>_-* #\ ##0_-;\-* #\ ##0_-;_-* "-"??_-;_-@_-</c:formatCode>
                <c:ptCount val="11"/>
                <c:pt idx="0">
                  <c:v>3171</c:v>
                </c:pt>
                <c:pt idx="1">
                  <c:v>3378</c:v>
                </c:pt>
                <c:pt idx="2">
                  <c:v>3563</c:v>
                </c:pt>
                <c:pt idx="3">
                  <c:v>3820</c:v>
                </c:pt>
                <c:pt idx="4">
                  <c:v>4138</c:v>
                </c:pt>
                <c:pt idx="5">
                  <c:v>4231</c:v>
                </c:pt>
                <c:pt idx="6">
                  <c:v>5140</c:v>
                </c:pt>
                <c:pt idx="7">
                  <c:v>6821</c:v>
                </c:pt>
                <c:pt idx="8" formatCode="General">
                  <c:v>7173</c:v>
                </c:pt>
                <c:pt idx="9" formatCode="General">
                  <c:v>7326</c:v>
                </c:pt>
                <c:pt idx="10" formatCode="General">
                  <c:v>7391</c:v>
                </c:pt>
              </c:numCache>
            </c:numRef>
          </c:val>
          <c:extLst>
            <c:ext xmlns:c16="http://schemas.microsoft.com/office/drawing/2014/chart" uri="{C3380CC4-5D6E-409C-BE32-E72D297353CC}">
              <c16:uniqueId val="{00000002-25C9-4B7B-A0AF-5E2546885AEC}"/>
            </c:ext>
          </c:extLst>
        </c:ser>
        <c:ser>
          <c:idx val="3"/>
          <c:order val="3"/>
          <c:tx>
            <c:strRef>
              <c:f>'Graphique 1'!$A$30</c:f>
              <c:strCache>
                <c:ptCount val="1"/>
                <c:pt idx="0">
                  <c:v>NIVEAU 6</c:v>
                </c:pt>
              </c:strCache>
            </c:strRef>
          </c:tx>
          <c:spPr>
            <a:solidFill>
              <a:schemeClr val="accent4"/>
            </a:solidFill>
            <a:ln>
              <a:solidFill>
                <a:sysClr val="windowText" lastClr="000000"/>
              </a:solidFill>
            </a:ln>
            <a:effectLst/>
          </c:spPr>
          <c:invertIfNegative val="0"/>
          <c:cat>
            <c:strRef>
              <c:f>'Graphique 1'!$B$26:$L$26</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'Graphique 1'!$B$30:$L$30</c:f>
              <c:numCache>
                <c:formatCode>_-* #\ ##0_-;\-* #\ ##0_-;_-* "-"??_-;_-@_-</c:formatCode>
                <c:ptCount val="11"/>
                <c:pt idx="0">
                  <c:v>800</c:v>
                </c:pt>
                <c:pt idx="1">
                  <c:v>845</c:v>
                </c:pt>
                <c:pt idx="2">
                  <c:v>915</c:v>
                </c:pt>
                <c:pt idx="3">
                  <c:v>999</c:v>
                </c:pt>
                <c:pt idx="4">
                  <c:v>1114</c:v>
                </c:pt>
                <c:pt idx="5">
                  <c:v>1494</c:v>
                </c:pt>
                <c:pt idx="6">
                  <c:v>2511</c:v>
                </c:pt>
                <c:pt idx="7">
                  <c:v>3242</c:v>
                </c:pt>
                <c:pt idx="8" formatCode="General">
                  <c:v>4154</c:v>
                </c:pt>
                <c:pt idx="9" formatCode="General">
                  <c:v>4211</c:v>
                </c:pt>
                <c:pt idx="10" formatCode="General">
                  <c:v>4545</c:v>
                </c:pt>
              </c:numCache>
            </c:numRef>
          </c:val>
          <c:extLst>
            <c:ext xmlns:c16="http://schemas.microsoft.com/office/drawing/2014/chart" uri="{C3380CC4-5D6E-409C-BE32-E72D297353CC}">
              <c16:uniqueId val="{00000005-25C9-4B7B-A0AF-5E2546885AEC}"/>
            </c:ext>
          </c:extLst>
        </c:ser>
        <c:ser>
          <c:idx val="4"/>
          <c:order val="4"/>
          <c:tx>
            <c:strRef>
              <c:f>'Graphique 1'!$A$31</c:f>
              <c:strCache>
                <c:ptCount val="1"/>
                <c:pt idx="0">
                  <c:v>NIVEAU 7</c:v>
                </c:pt>
              </c:strCache>
            </c:strRef>
          </c:tx>
          <c:spPr>
            <a:solidFill>
              <a:schemeClr val="accent5"/>
            </a:solidFill>
            <a:ln>
              <a:solidFill>
                <a:sysClr val="windowText" lastClr="000000"/>
              </a:solidFill>
            </a:ln>
            <a:effectLst/>
          </c:spPr>
          <c:invertIfNegative val="0"/>
          <c:cat>
            <c:strRef>
              <c:f>'Graphique 1'!$B$26:$L$26</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'Graphique 1'!$B$31:$L$31</c:f>
              <c:numCache>
                <c:formatCode>_-* #\ ##0_-;\-* #\ ##0_-;_-* "-"??_-;_-@_-</c:formatCode>
                <c:ptCount val="11"/>
                <c:pt idx="0">
                  <c:v>1013</c:v>
                </c:pt>
                <c:pt idx="1">
                  <c:v>1167</c:v>
                </c:pt>
                <c:pt idx="2">
                  <c:v>1201</c:v>
                </c:pt>
                <c:pt idx="3">
                  <c:v>1276</c:v>
                </c:pt>
                <c:pt idx="4">
                  <c:v>1389</c:v>
                </c:pt>
                <c:pt idx="5">
                  <c:v>1513</c:v>
                </c:pt>
                <c:pt idx="6">
                  <c:v>2256</c:v>
                </c:pt>
                <c:pt idx="7">
                  <c:v>3182</c:v>
                </c:pt>
                <c:pt idx="8" formatCode="General">
                  <c:v>3686</c:v>
                </c:pt>
                <c:pt idx="9" formatCode="General">
                  <c:v>4048</c:v>
                </c:pt>
                <c:pt idx="10" formatCode="General">
                  <c:v>4422</c:v>
                </c:pt>
              </c:numCache>
            </c:numRef>
          </c:val>
          <c:extLst>
            <c:ext xmlns:c16="http://schemas.microsoft.com/office/drawing/2014/chart" uri="{C3380CC4-5D6E-409C-BE32-E72D297353CC}">
              <c16:uniqueId val="{00000006-25C9-4B7B-A0AF-5E2546885AEC}"/>
            </c:ext>
          </c:extLst>
        </c:ser>
        <c:ser>
          <c:idx val="5"/>
          <c:order val="5"/>
          <c:tx>
            <c:strRef>
              <c:f>'Graphique 1'!$A$32</c:f>
              <c:strCache>
                <c:ptCount val="1"/>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'Graphique 1'!$B$26:$L$26</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'Graphique 1'!$B$32:$L$32</c:f>
              <c:numCache>
                <c:formatCode>_-* #\ ##0_-;\-* #\ ##0_-;_-* "-"??_-;_-@_-</c:formatCode>
                <c:ptCount val="11"/>
                <c:pt idx="0">
                  <c:v>18126</c:v>
                </c:pt>
                <c:pt idx="1">
                  <c:v>18156</c:v>
                </c:pt>
                <c:pt idx="2">
                  <c:v>18176</c:v>
                </c:pt>
                <c:pt idx="3">
                  <c:v>18751</c:v>
                </c:pt>
                <c:pt idx="4">
                  <c:v>19665</c:v>
                </c:pt>
                <c:pt idx="5">
                  <c:v>20483</c:v>
                </c:pt>
                <c:pt idx="6">
                  <c:v>23757</c:v>
                </c:pt>
                <c:pt idx="7">
                  <c:v>28212</c:v>
                </c:pt>
                <c:pt idx="8">
                  <c:v>30776</c:v>
                </c:pt>
                <c:pt idx="9">
                  <c:v>31676</c:v>
                </c:pt>
                <c:pt idx="10">
                  <c:v>32872</c:v>
                </c:pt>
              </c:numCache>
            </c:numRef>
          </c:val>
          <c:extLst>
            <c:ext xmlns:c16="http://schemas.microsoft.com/office/drawing/2014/chart" uri="{C3380CC4-5D6E-409C-BE32-E72D297353CC}">
              <c16:uniqueId val="{00000007-25C9-4B7B-A0AF-5E2546885AEC}"/>
            </c:ext>
          </c:extLst>
        </c:ser>
        <c:dLbls>
          <c:showLegendKey val="0"/>
          <c:showVal val="0"/>
          <c:showCatName val="0"/>
          <c:showSerName val="0"/>
          <c:showPercent val="0"/>
          <c:showBubbleSize val="0"/>
        </c:dLbls>
        <c:gapWidth val="40"/>
        <c:overlap val="100"/>
        <c:axId val="214803360"/>
        <c:axId val="272808800"/>
      </c:barChart>
      <c:catAx>
        <c:axId val="21480336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crossAx val="272808800"/>
        <c:crosses val="autoZero"/>
        <c:auto val="1"/>
        <c:lblAlgn val="ctr"/>
        <c:lblOffset val="100"/>
        <c:noMultiLvlLbl val="0"/>
      </c:catAx>
      <c:valAx>
        <c:axId val="272808800"/>
        <c:scaling>
          <c:orientation val="minMax"/>
          <c:max val="350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214803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'Graphique 2'!$L$13</c:f>
              <c:strCache>
                <c:ptCount val="1"/>
                <c:pt idx="0">
                  <c:v>Académie</c:v>
                </c:pt>
              </c:strCache>
            </c:strRef>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2'!$K$14:$K$19</c:f>
              <c:strCache>
                <c:ptCount val="6"/>
                <c:pt idx="0">
                  <c:v>NIVEAU 3</c:v>
                </c:pt>
                <c:pt idx="1">
                  <c:v>NIVEAU 4</c:v>
                </c:pt>
                <c:pt idx="2">
                  <c:v>NIVEAU 5</c:v>
                </c:pt>
                <c:pt idx="3">
                  <c:v>NIVEAU 6</c:v>
                </c:pt>
                <c:pt idx="4">
                  <c:v>NIVEAU 7</c:v>
                </c:pt>
                <c:pt idx="5">
                  <c:v>Ensemble</c:v>
                </c:pt>
              </c:strCache>
            </c:strRef>
          </c:cat>
          <c:val>
            <c:numRef>
              <c:f>'Graphique 2'!$L$14:$L$19</c:f>
              <c:numCache>
                <c:formatCode>0%</c:formatCode>
                <c:ptCount val="6"/>
                <c:pt idx="0">
                  <c:v>0.30651609034579252</c:v>
                </c:pt>
                <c:pt idx="1">
                  <c:v>0.30485556238475719</c:v>
                </c:pt>
                <c:pt idx="2">
                  <c:v>0.45095386280611555</c:v>
                </c:pt>
                <c:pt idx="3">
                  <c:v>0.46666666666666667</c:v>
                </c:pt>
                <c:pt idx="4">
                  <c:v>0.50384441429217552</c:v>
                </c:pt>
                <c:pt idx="5">
                  <c:v>0.38735093696763201</c:v>
                </c:pt>
              </c:numCache>
            </c:numRef>
          </c:val>
          <c:extLst>
            <c:ext xmlns:c16="http://schemas.microsoft.com/office/drawing/2014/chart" uri="{C3380CC4-5D6E-409C-BE32-E72D297353CC}">
              <c16:uniqueId val="{00000000-0C33-4CCD-AB61-852C4C5C37EF}"/>
            </c:ext>
          </c:extLst>
        </c:ser>
        <c:ser>
          <c:idx val="1"/>
          <c:order val="1"/>
          <c:tx>
            <c:strRef>
              <c:f>'Graphique 2'!$M$13</c:f>
              <c:strCache>
                <c:ptCount val="1"/>
                <c:pt idx="0">
                  <c:v>France métro.</c:v>
                </c:pt>
              </c:strCache>
            </c:strRef>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2'!$K$14:$K$19</c:f>
              <c:strCache>
                <c:ptCount val="6"/>
                <c:pt idx="0">
                  <c:v>NIVEAU 3</c:v>
                </c:pt>
                <c:pt idx="1">
                  <c:v>NIVEAU 4</c:v>
                </c:pt>
                <c:pt idx="2">
                  <c:v>NIVEAU 5</c:v>
                </c:pt>
                <c:pt idx="3">
                  <c:v>NIVEAU 6</c:v>
                </c:pt>
                <c:pt idx="4">
                  <c:v>NIVEAU 7</c:v>
                </c:pt>
                <c:pt idx="5">
                  <c:v>Ensemble</c:v>
                </c:pt>
              </c:strCache>
            </c:strRef>
          </c:cat>
          <c:val>
            <c:numRef>
              <c:f>'Graphique 2'!$M$14:$M$19</c:f>
              <c:numCache>
                <c:formatCode>0%</c:formatCode>
                <c:ptCount val="6"/>
                <c:pt idx="0">
                  <c:v>0.30171415388164724</c:v>
                </c:pt>
                <c:pt idx="1">
                  <c:v>0.35658746257123541</c:v>
                </c:pt>
                <c:pt idx="2">
                  <c:v>0.4560893426151546</c:v>
                </c:pt>
                <c:pt idx="3">
                  <c:v>0.49381082180387681</c:v>
                </c:pt>
                <c:pt idx="4">
                  <c:v>0.50182564494188964</c:v>
                </c:pt>
                <c:pt idx="5">
                  <c:v>0.42473803971698271</c:v>
                </c:pt>
              </c:numCache>
            </c:numRef>
          </c:val>
          <c:extLst>
            <c:ext xmlns:c16="http://schemas.microsoft.com/office/drawing/2014/chart" uri="{C3380CC4-5D6E-409C-BE32-E72D297353CC}">
              <c16:uniqueId val="{00000001-0C33-4CCD-AB61-852C4C5C37EF}"/>
            </c:ext>
          </c:extLst>
        </c:ser>
        <c:dLbls>
          <c:showLegendKey val="0"/>
          <c:showVal val="0"/>
          <c:showCatName val="0"/>
          <c:showSerName val="0"/>
          <c:showPercent val="0"/>
          <c:showBubbleSize val="0"/>
        </c:dLbls>
        <c:gapWidth val="48"/>
        <c:overlap val="-27"/>
        <c:axId val="948576800"/>
        <c:axId val="948583872"/>
      </c:barChart>
      <c:catAx>
        <c:axId val="94857680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948583872"/>
        <c:crosses val="autoZero"/>
        <c:auto val="1"/>
        <c:lblAlgn val="ctr"/>
        <c:lblOffset val="100"/>
        <c:noMultiLvlLbl val="0"/>
      </c:catAx>
      <c:valAx>
        <c:axId val="948583872"/>
        <c:scaling>
          <c:orientation val="minMax"/>
          <c:max val="0.55000000000000004"/>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948576800"/>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Apprentis</c:v>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3'!$A$18:$A$21</c:f>
              <c:strCache>
                <c:ptCount val="4"/>
                <c:pt idx="0">
                  <c:v>CAP</c:v>
                </c:pt>
                <c:pt idx="1">
                  <c:v>Bac pro</c:v>
                </c:pt>
                <c:pt idx="2">
                  <c:v>BP</c:v>
                </c:pt>
                <c:pt idx="3">
                  <c:v>BTS</c:v>
                </c:pt>
              </c:strCache>
            </c:strRef>
          </c:cat>
          <c:val>
            <c:numRef>
              <c:f>'Graphique 3'!$F$18:$F$21</c:f>
              <c:numCache>
                <c:formatCode>0.0%</c:formatCode>
                <c:ptCount val="4"/>
                <c:pt idx="0">
                  <c:v>0.8577872744539411</c:v>
                </c:pt>
                <c:pt idx="1">
                  <c:v>0.8322222222222222</c:v>
                </c:pt>
                <c:pt idx="2">
                  <c:v>0.77257525083612044</c:v>
                </c:pt>
                <c:pt idx="3">
                  <c:v>0.77839335180055402</c:v>
                </c:pt>
              </c:numCache>
            </c:numRef>
          </c:val>
          <c:extLst>
            <c:ext xmlns:c16="http://schemas.microsoft.com/office/drawing/2014/chart" uri="{C3380CC4-5D6E-409C-BE32-E72D297353CC}">
              <c16:uniqueId val="{00000000-FD71-4E58-B68E-A34CA708F76C}"/>
            </c:ext>
          </c:extLst>
        </c:ser>
        <c:ser>
          <c:idx val="1"/>
          <c:order val="1"/>
          <c:tx>
            <c:v>Scolaires</c:v>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3'!$A$18:$A$21</c:f>
              <c:strCache>
                <c:ptCount val="4"/>
                <c:pt idx="0">
                  <c:v>CAP</c:v>
                </c:pt>
                <c:pt idx="1">
                  <c:v>Bac pro</c:v>
                </c:pt>
                <c:pt idx="2">
                  <c:v>BP</c:v>
                </c:pt>
                <c:pt idx="3">
                  <c:v>BTS</c:v>
                </c:pt>
              </c:strCache>
            </c:strRef>
          </c:cat>
          <c:val>
            <c:numRef>
              <c:f>'Graphique 3'!$G$18:$G$21</c:f>
              <c:numCache>
                <c:formatCode>0.0%</c:formatCode>
                <c:ptCount val="4"/>
                <c:pt idx="0">
                  <c:v>0.84882842025699168</c:v>
                </c:pt>
                <c:pt idx="1">
                  <c:v>0.8275094210346009</c:v>
                </c:pt>
                <c:pt idx="3">
                  <c:v>0.83633934535738141</c:v>
                </c:pt>
              </c:numCache>
            </c:numRef>
          </c:val>
          <c:extLst>
            <c:ext xmlns:c16="http://schemas.microsoft.com/office/drawing/2014/chart" uri="{C3380CC4-5D6E-409C-BE32-E72D297353CC}">
              <c16:uniqueId val="{00000002-FD71-4E58-B68E-A34CA708F76C}"/>
            </c:ext>
          </c:extLst>
        </c:ser>
        <c:dLbls>
          <c:showLegendKey val="0"/>
          <c:showVal val="0"/>
          <c:showCatName val="0"/>
          <c:showSerName val="0"/>
          <c:showPercent val="0"/>
          <c:showBubbleSize val="0"/>
        </c:dLbls>
        <c:gapWidth val="125"/>
        <c:overlap val="-27"/>
        <c:axId val="277788144"/>
        <c:axId val="277788704"/>
      </c:barChart>
      <c:catAx>
        <c:axId val="27778814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277788704"/>
        <c:crosses val="autoZero"/>
        <c:auto val="1"/>
        <c:lblAlgn val="ctr"/>
        <c:lblOffset val="100"/>
        <c:noMultiLvlLbl val="0"/>
      </c:catAx>
      <c:valAx>
        <c:axId val="277788704"/>
        <c:scaling>
          <c:orientation val="minMax"/>
          <c:min val="0.65000000000000013"/>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Narrow" panose="020B0606020202030204" pitchFamily="34" charset="0"/>
                <a:ea typeface="+mn-ea"/>
                <a:cs typeface="+mn-cs"/>
              </a:defRPr>
            </a:pPr>
            <a:endParaRPr lang="fr-FR"/>
          </a:p>
        </c:txPr>
        <c:crossAx val="27778814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Filles</c:v>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4'!$A$19:$A$22</c:f>
              <c:strCache>
                <c:ptCount val="4"/>
                <c:pt idx="0">
                  <c:v>CAP</c:v>
                </c:pt>
                <c:pt idx="1">
                  <c:v>BAC PRO</c:v>
                </c:pt>
                <c:pt idx="2">
                  <c:v>BP</c:v>
                </c:pt>
                <c:pt idx="3">
                  <c:v>BTS</c:v>
                </c:pt>
              </c:strCache>
            </c:strRef>
          </c:cat>
          <c:val>
            <c:numRef>
              <c:f>'Graphique 4'!$F$19:$F$22</c:f>
              <c:numCache>
                <c:formatCode>0.0%</c:formatCode>
                <c:ptCount val="4"/>
                <c:pt idx="0">
                  <c:v>0.91914569031273841</c:v>
                </c:pt>
                <c:pt idx="1">
                  <c:v>0.85474860335195535</c:v>
                </c:pt>
                <c:pt idx="2">
                  <c:v>0.88</c:v>
                </c:pt>
                <c:pt idx="3">
                  <c:v>0.78401898734177211</c:v>
                </c:pt>
              </c:numCache>
            </c:numRef>
          </c:val>
          <c:extLst>
            <c:ext xmlns:c16="http://schemas.microsoft.com/office/drawing/2014/chart" uri="{C3380CC4-5D6E-409C-BE32-E72D297353CC}">
              <c16:uniqueId val="{00000000-7DFB-4BC4-99D9-AE79B0D13BCF}"/>
            </c:ext>
          </c:extLst>
        </c:ser>
        <c:ser>
          <c:idx val="1"/>
          <c:order val="1"/>
          <c:tx>
            <c:v>Garçons</c:v>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4'!$A$19:$A$22</c:f>
              <c:strCache>
                <c:ptCount val="4"/>
                <c:pt idx="0">
                  <c:v>CAP</c:v>
                </c:pt>
                <c:pt idx="1">
                  <c:v>BAC PRO</c:v>
                </c:pt>
                <c:pt idx="2">
                  <c:v>BP</c:v>
                </c:pt>
                <c:pt idx="3">
                  <c:v>BTS</c:v>
                </c:pt>
              </c:strCache>
            </c:strRef>
          </c:cat>
          <c:val>
            <c:numRef>
              <c:f>'Graphique 4'!$G$19:$G$22</c:f>
              <c:numCache>
                <c:formatCode>0.0%</c:formatCode>
                <c:ptCount val="4"/>
                <c:pt idx="0">
                  <c:v>0.83005860048259217</c:v>
                </c:pt>
                <c:pt idx="1">
                  <c:v>0.826629680998613</c:v>
                </c:pt>
                <c:pt idx="2">
                  <c:v>0.6954022988505747</c:v>
                </c:pt>
                <c:pt idx="3">
                  <c:v>0.77401477832512311</c:v>
                </c:pt>
              </c:numCache>
            </c:numRef>
          </c:val>
          <c:extLst>
            <c:ext xmlns:c16="http://schemas.microsoft.com/office/drawing/2014/chart" uri="{C3380CC4-5D6E-409C-BE32-E72D297353CC}">
              <c16:uniqueId val="{00000001-7DFB-4BC4-99D9-AE79B0D13BCF}"/>
            </c:ext>
          </c:extLst>
        </c:ser>
        <c:dLbls>
          <c:showLegendKey val="0"/>
          <c:showVal val="0"/>
          <c:showCatName val="0"/>
          <c:showSerName val="0"/>
          <c:showPercent val="0"/>
          <c:showBubbleSize val="0"/>
        </c:dLbls>
        <c:gapWidth val="86"/>
        <c:overlap val="-27"/>
        <c:axId val="278201280"/>
        <c:axId val="278201840"/>
      </c:barChart>
      <c:catAx>
        <c:axId val="27820128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278201840"/>
        <c:crosses val="autoZero"/>
        <c:auto val="1"/>
        <c:lblAlgn val="ctr"/>
        <c:lblOffset val="100"/>
        <c:noMultiLvlLbl val="0"/>
      </c:catAx>
      <c:valAx>
        <c:axId val="278201840"/>
        <c:scaling>
          <c:orientation val="minMax"/>
          <c:min val="0.65000000000000013"/>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Narrow" panose="020B0606020202030204" pitchFamily="34" charset="0"/>
                <a:ea typeface="+mn-ea"/>
                <a:cs typeface="+mn-cs"/>
              </a:defRPr>
            </a:pPr>
            <a:endParaRPr lang="fr-FR"/>
          </a:p>
        </c:txPr>
        <c:crossAx val="2782012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'Graphique 5'!$B$19</c:f>
              <c:strCache>
                <c:ptCount val="1"/>
                <c:pt idx="0">
                  <c:v>CFA académique</c:v>
                </c:pt>
              </c:strCache>
            </c:strRef>
          </c:tx>
          <c:spPr>
            <a:ln w="28575" cap="rnd">
              <a:solidFill>
                <a:schemeClr val="accent1"/>
              </a:solidFill>
              <a:round/>
            </a:ln>
            <a:effectLst/>
          </c:spPr>
          <c:marker>
            <c:symbol val="none"/>
          </c:marker>
          <c:cat>
            <c:strRef>
              <c:f>'Graphique 5'!$C$16:$U$16</c:f>
              <c:strCach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strCache>
            </c:strRef>
          </c:cat>
          <c:val>
            <c:numRef>
              <c:f>'Graphique 5'!$C$19:$U$19</c:f>
              <c:numCache>
                <c:formatCode>0</c:formatCode>
                <c:ptCount val="19"/>
                <c:pt idx="0">
                  <c:v>100</c:v>
                </c:pt>
                <c:pt idx="1">
                  <c:v>124.24242424242425</c:v>
                </c:pt>
                <c:pt idx="2">
                  <c:v>141.81818181818181</c:v>
                </c:pt>
                <c:pt idx="3">
                  <c:v>150.1010101010101</c:v>
                </c:pt>
                <c:pt idx="4">
                  <c:v>144.84848484848484</c:v>
                </c:pt>
                <c:pt idx="5">
                  <c:v>144.64646464646464</c:v>
                </c:pt>
                <c:pt idx="6">
                  <c:v>154.34343434343432</c:v>
                </c:pt>
                <c:pt idx="7">
                  <c:v>151.5151515151515</c:v>
                </c:pt>
                <c:pt idx="8">
                  <c:v>130.30303030303031</c:v>
                </c:pt>
                <c:pt idx="9">
                  <c:v>130.90909090909091</c:v>
                </c:pt>
                <c:pt idx="10">
                  <c:v>127.67676767676768</c:v>
                </c:pt>
                <c:pt idx="11">
                  <c:v>137.37373737373736</c:v>
                </c:pt>
                <c:pt idx="12">
                  <c:v>154.54545454545453</c:v>
                </c:pt>
                <c:pt idx="13">
                  <c:v>174.14141414141412</c:v>
                </c:pt>
                <c:pt idx="14">
                  <c:v>191.5151515151515</c:v>
                </c:pt>
                <c:pt idx="15">
                  <c:v>260.80808080808083</c:v>
                </c:pt>
                <c:pt idx="16">
                  <c:v>304.44444444444446</c:v>
                </c:pt>
                <c:pt idx="17">
                  <c:v>351.91919191919192</c:v>
                </c:pt>
                <c:pt idx="18">
                  <c:v>372.72727272727269</c:v>
                </c:pt>
              </c:numCache>
            </c:numRef>
          </c:val>
          <c:smooth val="0"/>
          <c:extLst>
            <c:ext xmlns:c16="http://schemas.microsoft.com/office/drawing/2014/chart" uri="{C3380CC4-5D6E-409C-BE32-E72D297353CC}">
              <c16:uniqueId val="{00000000-AF09-4F07-9736-3237BB574378}"/>
            </c:ext>
          </c:extLst>
        </c:ser>
        <c:ser>
          <c:idx val="1"/>
          <c:order val="1"/>
          <c:tx>
            <c:strRef>
              <c:f>'Graphique 5'!$B$20</c:f>
              <c:strCache>
                <c:ptCount val="1"/>
                <c:pt idx="0">
                  <c:v>Académie</c:v>
                </c:pt>
              </c:strCache>
            </c:strRef>
          </c:tx>
          <c:spPr>
            <a:ln w="28575" cap="rnd">
              <a:solidFill>
                <a:schemeClr val="accent2"/>
              </a:solidFill>
              <a:round/>
            </a:ln>
            <a:effectLst/>
          </c:spPr>
          <c:marker>
            <c:symbol val="none"/>
          </c:marker>
          <c:cat>
            <c:strRef>
              <c:f>'Graphique 5'!$C$16:$U$16</c:f>
              <c:strCach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strCache>
            </c:strRef>
          </c:cat>
          <c:val>
            <c:numRef>
              <c:f>'Graphique 5'!$C$20:$U$20</c:f>
              <c:numCache>
                <c:formatCode>0</c:formatCode>
                <c:ptCount val="19"/>
                <c:pt idx="0">
                  <c:v>100</c:v>
                </c:pt>
                <c:pt idx="1">
                  <c:v>105.01508295625943</c:v>
                </c:pt>
                <c:pt idx="2">
                  <c:v>105.41370394311571</c:v>
                </c:pt>
                <c:pt idx="3">
                  <c:v>106.81965093729799</c:v>
                </c:pt>
                <c:pt idx="4">
                  <c:v>108.29023917259211</c:v>
                </c:pt>
                <c:pt idx="5">
                  <c:v>111.24218918336565</c:v>
                </c:pt>
                <c:pt idx="6">
                  <c:v>110.17022193492782</c:v>
                </c:pt>
                <c:pt idx="7">
                  <c:v>105.47295841413489</c:v>
                </c:pt>
                <c:pt idx="8">
                  <c:v>99.423615600086194</c:v>
                </c:pt>
                <c:pt idx="9">
                  <c:v>99.617539323421681</c:v>
                </c:pt>
                <c:pt idx="10">
                  <c:v>99.56367162249515</c:v>
                </c:pt>
                <c:pt idx="11">
                  <c:v>102.38633915104502</c:v>
                </c:pt>
                <c:pt idx="12">
                  <c:v>107.08360267183797</c:v>
                </c:pt>
                <c:pt idx="13">
                  <c:v>110.33721180780005</c:v>
                </c:pt>
                <c:pt idx="14">
                  <c:v>127.97349709114414</c:v>
                </c:pt>
                <c:pt idx="15">
                  <c:v>151.97155785391078</c:v>
                </c:pt>
                <c:pt idx="16">
                  <c:v>165.78323637147167</c:v>
                </c:pt>
                <c:pt idx="17">
                  <c:v>170.63132945485887</c:v>
                </c:pt>
                <c:pt idx="18">
                  <c:v>177.07390648567119</c:v>
                </c:pt>
              </c:numCache>
            </c:numRef>
          </c:val>
          <c:smooth val="0"/>
          <c:extLst>
            <c:ext xmlns:c16="http://schemas.microsoft.com/office/drawing/2014/chart" uri="{C3380CC4-5D6E-409C-BE32-E72D297353CC}">
              <c16:uniqueId val="{00000001-AF09-4F07-9736-3237BB574378}"/>
            </c:ext>
          </c:extLst>
        </c:ser>
        <c:dLbls>
          <c:showLegendKey val="0"/>
          <c:showVal val="0"/>
          <c:showCatName val="0"/>
          <c:showSerName val="0"/>
          <c:showPercent val="0"/>
          <c:showBubbleSize val="0"/>
        </c:dLbls>
        <c:smooth val="0"/>
        <c:axId val="1302375999"/>
        <c:axId val="1302374751"/>
      </c:lineChart>
      <c:catAx>
        <c:axId val="13023759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crossAx val="1302374751"/>
        <c:crossesAt val="0"/>
        <c:auto val="1"/>
        <c:lblAlgn val="ctr"/>
        <c:lblOffset val="100"/>
        <c:noMultiLvlLbl val="0"/>
      </c:catAx>
      <c:valAx>
        <c:axId val="1302374751"/>
        <c:scaling>
          <c:orientation val="minMax"/>
          <c:min val="9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crossAx val="1302375999"/>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57150</xdr:rowOff>
    </xdr:from>
    <xdr:to>
      <xdr:col>15</xdr:col>
      <xdr:colOff>600074</xdr:colOff>
      <xdr:row>23</xdr:row>
      <xdr:rowOff>28575</xdr:rowOff>
    </xdr:to>
    <xdr:graphicFrame macro="">
      <xdr:nvGraphicFramePr>
        <xdr:cNvPr id="11" name="Graphique 10">
          <a:extLst>
            <a:ext uri="{FF2B5EF4-FFF2-40B4-BE49-F238E27FC236}">
              <a16:creationId xmlns:a16="http://schemas.microsoft.com/office/drawing/2014/main" id="{00000000-0008-0000-01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304799</xdr:colOff>
      <xdr:row>1</xdr:row>
      <xdr:rowOff>133350</xdr:rowOff>
    </xdr:from>
    <xdr:to>
      <xdr:col>6</xdr:col>
      <xdr:colOff>352424</xdr:colOff>
      <xdr:row>10</xdr:row>
      <xdr:rowOff>9525</xdr:rowOff>
    </xdr:to>
    <xdr:graphicFrame macro="">
      <xdr:nvGraphicFramePr>
        <xdr:cNvPr id="2" name="Graphique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76200</xdr:rowOff>
    </xdr:from>
    <xdr:to>
      <xdr:col>8</xdr:col>
      <xdr:colOff>714375</xdr:colOff>
      <xdr:row>13</xdr:row>
      <xdr:rowOff>176213</xdr:rowOff>
    </xdr:to>
    <xdr:graphicFrame macro="">
      <xdr:nvGraphicFramePr>
        <xdr:cNvPr id="3" name="Graphique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114300</xdr:rowOff>
    </xdr:from>
    <xdr:to>
      <xdr:col>8</xdr:col>
      <xdr:colOff>509588</xdr:colOff>
      <xdr:row>14</xdr:row>
      <xdr:rowOff>9525</xdr:rowOff>
    </xdr:to>
    <xdr:graphicFrame macro="">
      <xdr:nvGraphicFramePr>
        <xdr:cNvPr id="3" name="Graphique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76199</xdr:colOff>
      <xdr:row>1</xdr:row>
      <xdr:rowOff>152400</xdr:rowOff>
    </xdr:from>
    <xdr:to>
      <xdr:col>8</xdr:col>
      <xdr:colOff>47624</xdr:colOff>
      <xdr:row>14</xdr:row>
      <xdr:rowOff>0</xdr:rowOff>
    </xdr:to>
    <xdr:graphicFrame macro="">
      <xdr:nvGraphicFramePr>
        <xdr:cNvPr id="2" name="Graphique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Apprentissage">
      <a:dk1>
        <a:sysClr val="windowText" lastClr="000000"/>
      </a:dk1>
      <a:lt1>
        <a:sysClr val="window" lastClr="FFFFFF"/>
      </a:lt1>
      <a:dk2>
        <a:srgbClr val="44546A"/>
      </a:dk2>
      <a:lt2>
        <a:srgbClr val="E7E6E6"/>
      </a:lt2>
      <a:accent1>
        <a:srgbClr val="37A8DB"/>
      </a:accent1>
      <a:accent2>
        <a:srgbClr val="87CCEB"/>
      </a:accent2>
      <a:accent3>
        <a:srgbClr val="D7F0FB"/>
      </a:accent3>
      <a:accent4>
        <a:srgbClr val="5FBAE3"/>
      </a:accent4>
      <a:accent5>
        <a:srgbClr val="AFDEF3"/>
      </a:accent5>
      <a:accent6>
        <a:srgbClr val="EBF9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pprentissage">
    <a:dk1>
      <a:sysClr val="windowText" lastClr="000000"/>
    </a:dk1>
    <a:lt1>
      <a:sysClr val="window" lastClr="FFFFFF"/>
    </a:lt1>
    <a:dk2>
      <a:srgbClr val="44546A"/>
    </a:dk2>
    <a:lt2>
      <a:srgbClr val="E7E6E6"/>
    </a:lt2>
    <a:accent1>
      <a:srgbClr val="37A8DB"/>
    </a:accent1>
    <a:accent2>
      <a:srgbClr val="87CCEB"/>
    </a:accent2>
    <a:accent3>
      <a:srgbClr val="D7F0FB"/>
    </a:accent3>
    <a:accent4>
      <a:srgbClr val="5FBAE3"/>
    </a:accent4>
    <a:accent5>
      <a:srgbClr val="AFDEF3"/>
    </a:accent5>
    <a:accent6>
      <a:srgbClr val="EBF9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sheetPr>
  <dimension ref="A1:M693"/>
  <sheetViews>
    <sheetView tabSelected="1" workbookViewId="0">
      <selection sqref="A1:F1"/>
    </sheetView>
  </sheetViews>
  <sheetFormatPr baseColWidth="10" defaultRowHeight="282.75" customHeight="1" x14ac:dyDescent="0.25"/>
  <sheetData>
    <row r="1" spans="1:13" ht="15" x14ac:dyDescent="0.25">
      <c r="A1" s="200" t="s">
        <v>125</v>
      </c>
      <c r="B1" s="200"/>
      <c r="C1" s="200"/>
      <c r="D1" s="200"/>
      <c r="E1" s="200"/>
      <c r="F1" s="200"/>
    </row>
    <row r="2" spans="1:13" ht="15" x14ac:dyDescent="0.25">
      <c r="A2" s="200" t="s">
        <v>100</v>
      </c>
      <c r="B2" s="200"/>
      <c r="C2" s="200"/>
      <c r="D2" s="200"/>
      <c r="E2" s="200"/>
      <c r="F2" s="200"/>
    </row>
    <row r="3" spans="1:13" ht="65.25" customHeight="1" x14ac:dyDescent="0.25">
      <c r="A3" s="201" t="s">
        <v>126</v>
      </c>
      <c r="B3" s="201"/>
      <c r="C3" s="201"/>
      <c r="D3" s="201"/>
      <c r="E3" s="201"/>
      <c r="F3" s="201"/>
      <c r="G3" s="201"/>
      <c r="H3" s="201"/>
      <c r="I3" s="201"/>
      <c r="J3" s="201"/>
      <c r="K3" s="201"/>
      <c r="L3" s="201"/>
      <c r="M3" s="201"/>
    </row>
    <row r="4" spans="1:13" ht="15" x14ac:dyDescent="0.25">
      <c r="A4" s="200" t="s">
        <v>127</v>
      </c>
      <c r="B4" s="200"/>
      <c r="C4" s="200"/>
      <c r="D4" s="200"/>
      <c r="E4" s="200"/>
      <c r="F4" s="200"/>
    </row>
    <row r="5" spans="1:13" ht="64.5" customHeight="1" x14ac:dyDescent="0.25">
      <c r="A5" s="202" t="s">
        <v>143</v>
      </c>
      <c r="B5" s="202"/>
      <c r="C5" s="202"/>
      <c r="D5" s="202"/>
      <c r="E5" s="202"/>
      <c r="F5" s="202"/>
      <c r="G5" s="202"/>
      <c r="H5" s="202"/>
      <c r="I5" s="202"/>
      <c r="J5" s="202"/>
      <c r="K5" s="202"/>
      <c r="L5" s="202"/>
      <c r="M5" s="202"/>
    </row>
    <row r="6" spans="1:13" ht="15" x14ac:dyDescent="0.25">
      <c r="A6" s="200" t="s">
        <v>128</v>
      </c>
      <c r="B6" s="200"/>
      <c r="C6" s="200"/>
      <c r="D6" s="200"/>
      <c r="E6" s="200"/>
      <c r="F6" s="200"/>
    </row>
    <row r="7" spans="1:13" ht="65.25" customHeight="1" x14ac:dyDescent="0.25">
      <c r="A7" s="199" t="s">
        <v>129</v>
      </c>
      <c r="B7" s="199"/>
      <c r="C7" s="199"/>
      <c r="D7" s="199"/>
      <c r="E7" s="199"/>
      <c r="F7" s="199"/>
      <c r="G7" s="199"/>
      <c r="H7" s="199"/>
      <c r="I7" s="199"/>
      <c r="J7" s="199"/>
      <c r="K7" s="199"/>
      <c r="L7" s="199"/>
      <c r="M7" s="199"/>
    </row>
    <row r="8" spans="1:13" ht="15" x14ac:dyDescent="0.25">
      <c r="A8" s="46" t="s">
        <v>163</v>
      </c>
    </row>
    <row r="9" spans="1:13" ht="15" x14ac:dyDescent="0.25"/>
    <row r="10" spans="1:13" ht="15" x14ac:dyDescent="0.25"/>
    <row r="11" spans="1:13" ht="15" x14ac:dyDescent="0.25"/>
    <row r="12" spans="1:13" ht="15" x14ac:dyDescent="0.25"/>
    <row r="13" spans="1:13" ht="15" customHeight="1" x14ac:dyDescent="0.25"/>
    <row r="14" spans="1:13" ht="15" customHeight="1" x14ac:dyDescent="0.25"/>
    <row r="15" spans="1:13" ht="15" customHeight="1" x14ac:dyDescent="0.25"/>
    <row r="16" spans="1: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sheetData>
  <mergeCells count="7">
    <mergeCell ref="A7:M7"/>
    <mergeCell ref="A1:F1"/>
    <mergeCell ref="A2:F2"/>
    <mergeCell ref="A3:M3"/>
    <mergeCell ref="A4:F4"/>
    <mergeCell ref="A5:M5"/>
    <mergeCell ref="A6:F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A1:U42"/>
  <sheetViews>
    <sheetView workbookViewId="0"/>
  </sheetViews>
  <sheetFormatPr baseColWidth="10" defaultRowHeight="16.5" x14ac:dyDescent="0.3"/>
  <cols>
    <col min="1" max="1" width="32" style="2" customWidth="1"/>
    <col min="2" max="2" width="19.28515625" style="2" bestFit="1" customWidth="1"/>
    <col min="3" max="3" width="12.140625" style="2" bestFit="1" customWidth="1"/>
    <col min="4" max="4" width="16.85546875" style="2" bestFit="1" customWidth="1"/>
    <col min="5" max="6" width="11.42578125" style="2"/>
    <col min="7" max="7" width="16.140625" style="2" bestFit="1" customWidth="1"/>
    <col min="8" max="12" width="11.42578125" style="2"/>
    <col min="13" max="13" width="15.140625" style="2" bestFit="1" customWidth="1"/>
    <col min="14" max="17" width="11.42578125" style="2"/>
    <col min="18" max="18" width="15.140625" style="2" bestFit="1" customWidth="1"/>
    <col min="19" max="16384" width="11.42578125" style="2"/>
  </cols>
  <sheetData>
    <row r="1" spans="1:4" x14ac:dyDescent="0.3">
      <c r="A1" s="16" t="s">
        <v>172</v>
      </c>
    </row>
    <row r="2" spans="1:4" x14ac:dyDescent="0.3">
      <c r="A2" s="6"/>
      <c r="B2" s="6" t="s">
        <v>96</v>
      </c>
      <c r="C2" s="6" t="s">
        <v>97</v>
      </c>
      <c r="D2" s="6" t="s">
        <v>98</v>
      </c>
    </row>
    <row r="3" spans="1:4" x14ac:dyDescent="0.3">
      <c r="A3" s="75" t="s">
        <v>140</v>
      </c>
      <c r="B3" s="160">
        <v>1663468</v>
      </c>
      <c r="C3" s="160">
        <v>223199</v>
      </c>
      <c r="D3" s="194">
        <v>0.134176912330144</v>
      </c>
    </row>
    <row r="4" spans="1:4" x14ac:dyDescent="0.3">
      <c r="A4" s="75" t="s">
        <v>152</v>
      </c>
      <c r="B4" s="160">
        <v>470438</v>
      </c>
      <c r="C4" s="160">
        <v>60355</v>
      </c>
      <c r="D4" s="194">
        <v>0.12829533328515128</v>
      </c>
    </row>
    <row r="5" spans="1:4" x14ac:dyDescent="0.3">
      <c r="A5" s="75" t="s">
        <v>153</v>
      </c>
      <c r="B5" s="160">
        <v>560606</v>
      </c>
      <c r="C5" s="160">
        <v>69447</v>
      </c>
      <c r="D5" s="194">
        <v>0.12387844582469684</v>
      </c>
    </row>
    <row r="6" spans="1:4" x14ac:dyDescent="0.3">
      <c r="A6" s="75" t="s">
        <v>94</v>
      </c>
      <c r="B6" s="160">
        <v>383628</v>
      </c>
      <c r="C6" s="160">
        <v>44081</v>
      </c>
      <c r="D6" s="194">
        <v>0.11490558561940213</v>
      </c>
    </row>
    <row r="7" spans="1:4" x14ac:dyDescent="0.3">
      <c r="A7" s="75" t="s">
        <v>147</v>
      </c>
      <c r="B7" s="160">
        <v>977642</v>
      </c>
      <c r="C7" s="160">
        <v>112177</v>
      </c>
      <c r="D7" s="194">
        <v>0.11474241082113902</v>
      </c>
    </row>
    <row r="8" spans="1:4" x14ac:dyDescent="0.3">
      <c r="A8" s="75" t="s">
        <v>89</v>
      </c>
      <c r="B8" s="160">
        <v>392372</v>
      </c>
      <c r="C8" s="160">
        <v>44324</v>
      </c>
      <c r="D8" s="194">
        <v>0.11296422782461542</v>
      </c>
    </row>
    <row r="9" spans="1:4" x14ac:dyDescent="0.3">
      <c r="A9" s="75" t="s">
        <v>151</v>
      </c>
      <c r="B9" s="160">
        <v>110247</v>
      </c>
      <c r="C9" s="160">
        <v>12070</v>
      </c>
      <c r="D9" s="194">
        <v>0.10948143713661143</v>
      </c>
    </row>
    <row r="10" spans="1:4" x14ac:dyDescent="0.3">
      <c r="A10" s="75" t="s">
        <v>141</v>
      </c>
      <c r="B10" s="160">
        <v>669230</v>
      </c>
      <c r="C10" s="160">
        <v>73265</v>
      </c>
      <c r="D10" s="194">
        <v>0.10947656261673865</v>
      </c>
    </row>
    <row r="11" spans="1:4" x14ac:dyDescent="0.3">
      <c r="A11" s="75" t="s">
        <v>148</v>
      </c>
      <c r="B11" s="160">
        <v>310690</v>
      </c>
      <c r="C11" s="160">
        <v>33932</v>
      </c>
      <c r="D11" s="194">
        <v>0.10921497312433616</v>
      </c>
    </row>
    <row r="12" spans="1:4" x14ac:dyDescent="0.3">
      <c r="A12" s="75" t="s">
        <v>95</v>
      </c>
      <c r="B12" s="160">
        <v>715176</v>
      </c>
      <c r="C12" s="160">
        <v>76834</v>
      </c>
      <c r="D12" s="194">
        <v>0.10743369464299697</v>
      </c>
    </row>
    <row r="13" spans="1:4" x14ac:dyDescent="0.3">
      <c r="A13" s="75" t="s">
        <v>150</v>
      </c>
      <c r="B13" s="160">
        <v>650968</v>
      </c>
      <c r="C13" s="160">
        <v>67398</v>
      </c>
      <c r="D13" s="194">
        <v>0.10353504319720785</v>
      </c>
    </row>
    <row r="14" spans="1:4" x14ac:dyDescent="0.3">
      <c r="A14" s="77" t="s">
        <v>149</v>
      </c>
      <c r="B14" s="193">
        <v>285504</v>
      </c>
      <c r="C14" s="193">
        <v>28920</v>
      </c>
      <c r="D14" s="196">
        <v>0.10129455279085407</v>
      </c>
    </row>
    <row r="15" spans="1:4" x14ac:dyDescent="0.3">
      <c r="A15" s="75" t="s">
        <v>139</v>
      </c>
      <c r="B15" s="160">
        <v>756864</v>
      </c>
      <c r="C15" s="160">
        <v>68899</v>
      </c>
      <c r="D15" s="194">
        <v>9.103220657872485E-2</v>
      </c>
    </row>
    <row r="16" spans="1:4" x14ac:dyDescent="0.3">
      <c r="A16" s="75" t="s">
        <v>91</v>
      </c>
      <c r="B16" s="160">
        <v>44278</v>
      </c>
      <c r="C16" s="160">
        <v>3760</v>
      </c>
      <c r="D16" s="194">
        <v>8.491801797732508E-2</v>
      </c>
    </row>
    <row r="17" spans="1:21" x14ac:dyDescent="0.3">
      <c r="A17" s="75" t="s">
        <v>90</v>
      </c>
      <c r="B17" s="160">
        <v>34153</v>
      </c>
      <c r="C17" s="160">
        <v>2468</v>
      </c>
      <c r="D17" s="194">
        <v>7.2263051562088246E-2</v>
      </c>
    </row>
    <row r="18" spans="1:21" x14ac:dyDescent="0.3">
      <c r="A18" s="75" t="s">
        <v>93</v>
      </c>
      <c r="B18" s="160">
        <v>33733</v>
      </c>
      <c r="C18" s="160">
        <v>2201</v>
      </c>
      <c r="D18" s="194">
        <v>6.5247680313046577E-2</v>
      </c>
    </row>
    <row r="19" spans="1:21" x14ac:dyDescent="0.3">
      <c r="A19" s="75" t="s">
        <v>92</v>
      </c>
      <c r="B19" s="160">
        <v>45712</v>
      </c>
      <c r="C19" s="160">
        <v>1152</v>
      </c>
      <c r="D19" s="194">
        <v>2.5201260063003151E-2</v>
      </c>
    </row>
    <row r="20" spans="1:21" x14ac:dyDescent="0.3">
      <c r="A20" s="75" t="s">
        <v>137</v>
      </c>
      <c r="B20" s="160">
        <v>50468</v>
      </c>
      <c r="C20" s="160">
        <v>86</v>
      </c>
      <c r="D20" s="194">
        <v>1.7040500911468654E-3</v>
      </c>
    </row>
    <row r="21" spans="1:21" x14ac:dyDescent="0.3">
      <c r="A21" s="76" t="s">
        <v>189</v>
      </c>
      <c r="B21" s="164">
        <v>8155177</v>
      </c>
      <c r="C21" s="164">
        <v>924568</v>
      </c>
      <c r="D21" s="195">
        <v>0.1133719108733017</v>
      </c>
    </row>
    <row r="22" spans="1:21" x14ac:dyDescent="0.3">
      <c r="A22" s="18"/>
      <c r="B22" s="19"/>
      <c r="C22" s="19"/>
      <c r="D22" s="44"/>
    </row>
    <row r="23" spans="1:21" ht="37.5" customHeight="1" x14ac:dyDescent="0.3">
      <c r="A23" s="207" t="s">
        <v>190</v>
      </c>
      <c r="B23" s="207"/>
      <c r="C23" s="207"/>
      <c r="D23" s="207"/>
    </row>
    <row r="24" spans="1:21" x14ac:dyDescent="0.3">
      <c r="A24" s="42" t="s">
        <v>191</v>
      </c>
    </row>
    <row r="25" spans="1:21" x14ac:dyDescent="0.3">
      <c r="A25" s="43" t="s">
        <v>120</v>
      </c>
    </row>
    <row r="27" spans="1:21" x14ac:dyDescent="0.3">
      <c r="A27" s="16" t="s">
        <v>173</v>
      </c>
      <c r="G27" s="16" t="s">
        <v>174</v>
      </c>
    </row>
    <row r="28" spans="1:21" x14ac:dyDescent="0.3">
      <c r="A28" s="6"/>
      <c r="B28" s="6" t="s">
        <v>96</v>
      </c>
      <c r="C28" s="6" t="s">
        <v>97</v>
      </c>
      <c r="D28" s="6" t="s">
        <v>98</v>
      </c>
      <c r="G28" s="6"/>
      <c r="H28" s="6" t="s">
        <v>12</v>
      </c>
      <c r="I28" s="6" t="s">
        <v>13</v>
      </c>
      <c r="J28" s="6" t="s">
        <v>34</v>
      </c>
      <c r="M28" s="6" t="s">
        <v>100</v>
      </c>
      <c r="N28" s="6" t="s">
        <v>135</v>
      </c>
      <c r="O28" s="6" t="s">
        <v>136</v>
      </c>
      <c r="P28" s="6" t="s">
        <v>34</v>
      </c>
      <c r="R28" s="6" t="s">
        <v>101</v>
      </c>
      <c r="S28" s="6" t="s">
        <v>135</v>
      </c>
      <c r="T28" s="6" t="s">
        <v>136</v>
      </c>
      <c r="U28" s="6" t="s">
        <v>34</v>
      </c>
    </row>
    <row r="29" spans="1:21" x14ac:dyDescent="0.3">
      <c r="A29" s="3" t="s">
        <v>19</v>
      </c>
      <c r="B29" s="160">
        <v>77046</v>
      </c>
      <c r="C29" s="160">
        <v>10576</v>
      </c>
      <c r="D29" s="194">
        <v>0.1372686447057602</v>
      </c>
      <c r="G29" s="2" t="s">
        <v>20</v>
      </c>
      <c r="H29" s="35">
        <f>N29/(N29+S29)</f>
        <v>0.63451327433628324</v>
      </c>
      <c r="I29" s="35">
        <f t="shared" ref="I29" si="0">O29/(O29+T29)</f>
        <v>0.17744107744107745</v>
      </c>
      <c r="J29" s="35">
        <f>P29/(P29+U29)</f>
        <v>0.30341463414634146</v>
      </c>
      <c r="M29" s="3" t="s">
        <v>20</v>
      </c>
      <c r="N29" s="197">
        <v>717</v>
      </c>
      <c r="O29" s="197">
        <v>527</v>
      </c>
      <c r="P29" s="197">
        <v>1244</v>
      </c>
      <c r="R29" s="3" t="s">
        <v>20</v>
      </c>
      <c r="S29" s="197">
        <v>413</v>
      </c>
      <c r="T29" s="197">
        <v>2443</v>
      </c>
      <c r="U29" s="197">
        <v>2856</v>
      </c>
    </row>
    <row r="30" spans="1:21" x14ac:dyDescent="0.3">
      <c r="A30" s="3" t="s">
        <v>22</v>
      </c>
      <c r="B30" s="160">
        <v>19525</v>
      </c>
      <c r="C30" s="160">
        <v>2059</v>
      </c>
      <c r="D30" s="194">
        <v>0.10545454545454545</v>
      </c>
      <c r="G30" s="2" t="s">
        <v>18</v>
      </c>
      <c r="H30" s="35">
        <f t="shared" ref="H30:H37" si="1">N30/(N30+S30)</f>
        <v>0.73287671232876717</v>
      </c>
      <c r="I30" s="35">
        <f t="shared" ref="I30:I37" si="2">O30/(O30+T30)</f>
        <v>0.16911942098914354</v>
      </c>
      <c r="J30" s="35">
        <f t="shared" ref="J30:J37" si="3">P30/(P30+U30)</f>
        <v>0.37231908656071594</v>
      </c>
      <c r="M30" s="3" t="s">
        <v>18</v>
      </c>
      <c r="N30" s="197">
        <v>1712</v>
      </c>
      <c r="O30" s="197">
        <v>701</v>
      </c>
      <c r="P30" s="197">
        <v>2413</v>
      </c>
      <c r="R30" s="3" t="s">
        <v>18</v>
      </c>
      <c r="S30" s="197">
        <v>624</v>
      </c>
      <c r="T30" s="197">
        <v>3444</v>
      </c>
      <c r="U30" s="197">
        <v>4068</v>
      </c>
    </row>
    <row r="31" spans="1:21" x14ac:dyDescent="0.3">
      <c r="A31" s="3" t="s">
        <v>17</v>
      </c>
      <c r="B31" s="160">
        <v>82204</v>
      </c>
      <c r="C31" s="160">
        <v>7928</v>
      </c>
      <c r="D31" s="194">
        <v>9.6442995474672763E-2</v>
      </c>
      <c r="G31" s="2" t="s">
        <v>22</v>
      </c>
      <c r="H31" s="35">
        <f t="shared" si="1"/>
        <v>0.76998223801065724</v>
      </c>
      <c r="I31" s="35">
        <f t="shared" si="2"/>
        <v>0.21303901437371664</v>
      </c>
      <c r="J31" s="35">
        <f t="shared" si="3"/>
        <v>0.41704619388418995</v>
      </c>
      <c r="M31" s="3" t="s">
        <v>22</v>
      </c>
      <c r="N31" s="197">
        <v>867</v>
      </c>
      <c r="O31" s="197">
        <v>415</v>
      </c>
      <c r="P31" s="197">
        <v>1282</v>
      </c>
      <c r="R31" s="3" t="s">
        <v>22</v>
      </c>
      <c r="S31" s="197">
        <v>259</v>
      </c>
      <c r="T31" s="197">
        <v>1533</v>
      </c>
      <c r="U31" s="197">
        <v>1792</v>
      </c>
    </row>
    <row r="32" spans="1:21" x14ac:dyDescent="0.3">
      <c r="A32" s="3" t="s">
        <v>20</v>
      </c>
      <c r="B32" s="160">
        <v>29304</v>
      </c>
      <c r="C32" s="160">
        <v>2436</v>
      </c>
      <c r="D32" s="194">
        <v>8.3128583128583122E-2</v>
      </c>
      <c r="G32" s="2" t="s">
        <v>19</v>
      </c>
      <c r="H32" s="35">
        <f t="shared" si="1"/>
        <v>0.83320158102766795</v>
      </c>
      <c r="I32" s="35">
        <f>O32/(O32+T32)</f>
        <v>0.36295159715441483</v>
      </c>
      <c r="J32" s="35">
        <f t="shared" si="3"/>
        <v>0.52572053994892376</v>
      </c>
      <c r="M32" s="3" t="s">
        <v>19</v>
      </c>
      <c r="N32" s="197">
        <v>3162</v>
      </c>
      <c r="O32" s="197">
        <v>2602</v>
      </c>
      <c r="P32" s="197">
        <v>5764</v>
      </c>
      <c r="R32" s="3" t="s">
        <v>19</v>
      </c>
      <c r="S32" s="197">
        <v>633</v>
      </c>
      <c r="T32" s="197">
        <v>4567</v>
      </c>
      <c r="U32" s="197">
        <v>5200</v>
      </c>
    </row>
    <row r="33" spans="1:21" x14ac:dyDescent="0.3">
      <c r="A33" s="3" t="s">
        <v>21</v>
      </c>
      <c r="B33" s="160">
        <v>31842</v>
      </c>
      <c r="C33" s="160">
        <v>2644</v>
      </c>
      <c r="D33" s="194">
        <v>8.3034985239620621E-2</v>
      </c>
      <c r="G33" s="2" t="s">
        <v>21</v>
      </c>
      <c r="H33" s="35">
        <f t="shared" si="1"/>
        <v>0.80491715660074825</v>
      </c>
      <c r="I33" s="35">
        <f t="shared" si="2"/>
        <v>0.24266402901417738</v>
      </c>
      <c r="J33" s="35">
        <f t="shared" si="3"/>
        <v>0.4571778140293638</v>
      </c>
      <c r="M33" s="3" t="s">
        <v>21</v>
      </c>
      <c r="N33" s="197">
        <v>1506</v>
      </c>
      <c r="O33" s="197">
        <v>736</v>
      </c>
      <c r="P33" s="197">
        <v>2242</v>
      </c>
      <c r="R33" s="3" t="s">
        <v>21</v>
      </c>
      <c r="S33" s="197">
        <v>365</v>
      </c>
      <c r="T33" s="197">
        <v>2297</v>
      </c>
      <c r="U33" s="197">
        <v>2662</v>
      </c>
    </row>
    <row r="34" spans="1:21" x14ac:dyDescent="0.3">
      <c r="A34" s="3" t="s">
        <v>18</v>
      </c>
      <c r="B34" s="160">
        <v>45583</v>
      </c>
      <c r="C34" s="160">
        <v>3277</v>
      </c>
      <c r="D34" s="194">
        <v>7.1890836496062122E-2</v>
      </c>
      <c r="G34" s="2" t="s">
        <v>17</v>
      </c>
      <c r="H34" s="35">
        <f t="shared" si="1"/>
        <v>0.68362905925677941</v>
      </c>
      <c r="I34" s="35">
        <f t="shared" si="2"/>
        <v>0.20549051271699637</v>
      </c>
      <c r="J34" s="35">
        <f t="shared" si="3"/>
        <v>0.34258014974083317</v>
      </c>
      <c r="M34" s="3" t="s">
        <v>17</v>
      </c>
      <c r="N34" s="197">
        <v>2042</v>
      </c>
      <c r="O34" s="197">
        <v>1527</v>
      </c>
      <c r="P34" s="197">
        <v>3569</v>
      </c>
      <c r="R34" s="3" t="s">
        <v>17</v>
      </c>
      <c r="S34" s="197">
        <v>945</v>
      </c>
      <c r="T34" s="197">
        <v>5904</v>
      </c>
      <c r="U34" s="197">
        <v>6849</v>
      </c>
    </row>
    <row r="35" spans="1:21" ht="25.5" customHeight="1" x14ac:dyDescent="0.3">
      <c r="A35" s="7" t="s">
        <v>23</v>
      </c>
      <c r="B35" s="164">
        <v>285504</v>
      </c>
      <c r="C35" s="164">
        <v>28920</v>
      </c>
      <c r="D35" s="195">
        <v>0.10129455279085407</v>
      </c>
      <c r="G35" s="7" t="s">
        <v>175</v>
      </c>
      <c r="H35" s="21">
        <f t="shared" si="1"/>
        <v>0.75545488863722154</v>
      </c>
      <c r="I35" s="21">
        <f t="shared" si="2"/>
        <v>0.24378183997602637</v>
      </c>
      <c r="J35" s="21">
        <f t="shared" si="3"/>
        <v>0.4134598532835933</v>
      </c>
      <c r="M35" s="7" t="s">
        <v>175</v>
      </c>
      <c r="N35" s="198">
        <v>10006</v>
      </c>
      <c r="O35" s="198">
        <v>6508</v>
      </c>
      <c r="P35" s="198">
        <v>16514</v>
      </c>
      <c r="R35" s="7" t="s">
        <v>154</v>
      </c>
      <c r="S35" s="198">
        <v>3239</v>
      </c>
      <c r="T35" s="198">
        <v>20188</v>
      </c>
      <c r="U35" s="198">
        <v>23427</v>
      </c>
    </row>
    <row r="36" spans="1:21" ht="30.75" customHeight="1" x14ac:dyDescent="0.3">
      <c r="A36" s="207" t="s">
        <v>192</v>
      </c>
      <c r="B36" s="207"/>
      <c r="C36" s="207"/>
      <c r="D36" s="207"/>
      <c r="E36" s="47"/>
      <c r="G36" s="83" t="s">
        <v>154</v>
      </c>
      <c r="H36" s="82">
        <f>N36/(N36+S36)</f>
        <v>0.76118838826731172</v>
      </c>
      <c r="I36" s="82">
        <f t="shared" ref="I36" si="4">O36/(O36+T36)</f>
        <v>0.23453809004517837</v>
      </c>
      <c r="J36" s="82">
        <f t="shared" ref="J36" si="5">P36/(P36+U36)</f>
        <v>0.41360785523339505</v>
      </c>
      <c r="K36" s="84"/>
      <c r="L36" s="84"/>
      <c r="M36" s="83" t="s">
        <v>154</v>
      </c>
      <c r="N36" s="97">
        <v>10069</v>
      </c>
      <c r="O36" s="97">
        <v>6022</v>
      </c>
      <c r="P36" s="97">
        <v>16091</v>
      </c>
      <c r="Q36" s="84"/>
      <c r="R36" s="83" t="s">
        <v>154</v>
      </c>
      <c r="S36" s="97">
        <v>3159</v>
      </c>
      <c r="T36" s="97">
        <v>19654</v>
      </c>
      <c r="U36" s="97">
        <v>22813</v>
      </c>
    </row>
    <row r="37" spans="1:21" ht="24" customHeight="1" x14ac:dyDescent="0.3">
      <c r="A37" s="42" t="s">
        <v>122</v>
      </c>
      <c r="G37" s="7" t="s">
        <v>24</v>
      </c>
      <c r="H37" s="21">
        <f t="shared" si="1"/>
        <v>0.64863100326732326</v>
      </c>
      <c r="I37" s="21">
        <f t="shared" si="2"/>
        <v>0.23875919053287584</v>
      </c>
      <c r="J37" s="21">
        <f t="shared" si="3"/>
        <v>0.37138101616689434</v>
      </c>
      <c r="M37" s="7" t="s">
        <v>24</v>
      </c>
      <c r="N37" s="198">
        <v>221549</v>
      </c>
      <c r="O37" s="198">
        <v>170486</v>
      </c>
      <c r="P37" s="198">
        <v>392035</v>
      </c>
      <c r="R37" s="7" t="s">
        <v>24</v>
      </c>
      <c r="S37" s="198">
        <v>120015</v>
      </c>
      <c r="T37" s="198">
        <v>543564</v>
      </c>
      <c r="U37" s="198">
        <v>663579</v>
      </c>
    </row>
    <row r="38" spans="1:21" ht="39.75" customHeight="1" x14ac:dyDescent="0.3">
      <c r="A38" s="52" t="s">
        <v>120</v>
      </c>
      <c r="G38" s="207" t="s">
        <v>193</v>
      </c>
      <c r="H38" s="207"/>
      <c r="I38" s="207"/>
      <c r="J38" s="207"/>
      <c r="K38" s="207"/>
      <c r="L38" s="47"/>
      <c r="M38" s="47"/>
    </row>
    <row r="39" spans="1:21" x14ac:dyDescent="0.3">
      <c r="G39" s="42" t="s">
        <v>123</v>
      </c>
    </row>
    <row r="40" spans="1:21" x14ac:dyDescent="0.3">
      <c r="A40" s="46" t="s">
        <v>163</v>
      </c>
      <c r="G40" s="43" t="s">
        <v>120</v>
      </c>
    </row>
    <row r="42" spans="1:21" x14ac:dyDescent="0.3">
      <c r="G42" s="46" t="s">
        <v>163</v>
      </c>
    </row>
  </sheetData>
  <sortState xmlns:xlrd2="http://schemas.microsoft.com/office/spreadsheetml/2017/richdata2" ref="A29:D34">
    <sortCondition descending="1" ref="D29:D34"/>
  </sortState>
  <mergeCells count="3">
    <mergeCell ref="A23:D23"/>
    <mergeCell ref="A36:D36"/>
    <mergeCell ref="G38:K3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sheetPr>
  <dimension ref="A1:K28"/>
  <sheetViews>
    <sheetView workbookViewId="0"/>
  </sheetViews>
  <sheetFormatPr baseColWidth="10" defaultRowHeight="15" x14ac:dyDescent="0.25"/>
  <cols>
    <col min="1" max="1" width="40.42578125" customWidth="1"/>
  </cols>
  <sheetData>
    <row r="1" spans="1:11" ht="16.5" x14ac:dyDescent="0.3">
      <c r="A1" s="33" t="s">
        <v>161</v>
      </c>
    </row>
    <row r="2" spans="1:11" x14ac:dyDescent="0.25">
      <c r="A2" s="225" t="s">
        <v>59</v>
      </c>
      <c r="B2" s="231" t="s">
        <v>60</v>
      </c>
      <c r="C2" s="232"/>
      <c r="D2" s="232"/>
      <c r="E2" s="233" t="s">
        <v>166</v>
      </c>
      <c r="F2" s="233"/>
      <c r="G2" s="233"/>
      <c r="H2" s="233"/>
      <c r="I2" s="233"/>
    </row>
    <row r="3" spans="1:11" x14ac:dyDescent="0.25">
      <c r="A3" s="226"/>
      <c r="B3" s="142">
        <v>2023</v>
      </c>
      <c r="C3" s="142">
        <v>2024</v>
      </c>
      <c r="D3" s="143" t="s">
        <v>25</v>
      </c>
      <c r="E3" s="144" t="s">
        <v>61</v>
      </c>
      <c r="F3" s="144" t="s">
        <v>62</v>
      </c>
      <c r="G3" s="144" t="s">
        <v>63</v>
      </c>
      <c r="H3" s="144" t="s">
        <v>64</v>
      </c>
      <c r="I3" s="144" t="s">
        <v>65</v>
      </c>
    </row>
    <row r="4" spans="1:11" x14ac:dyDescent="0.25">
      <c r="A4" s="145" t="s">
        <v>66</v>
      </c>
      <c r="B4" s="98">
        <v>53</v>
      </c>
      <c r="C4" s="98">
        <v>72</v>
      </c>
      <c r="D4" s="85">
        <f>(C4-B4)/B4</f>
        <v>0.35849056603773582</v>
      </c>
      <c r="E4" s="99"/>
      <c r="F4" s="99">
        <v>3</v>
      </c>
      <c r="G4" s="99">
        <v>69</v>
      </c>
      <c r="H4" s="99"/>
      <c r="I4" s="99"/>
      <c r="K4" s="78"/>
    </row>
    <row r="5" spans="1:11" x14ac:dyDescent="0.25">
      <c r="A5" s="146" t="s">
        <v>68</v>
      </c>
      <c r="B5" s="99">
        <v>97</v>
      </c>
      <c r="C5" s="99">
        <v>108</v>
      </c>
      <c r="D5" s="86">
        <f t="shared" ref="D5:D16" si="0">(C5-B5)/B5</f>
        <v>0.1134020618556701</v>
      </c>
      <c r="E5" s="99">
        <v>15</v>
      </c>
      <c r="F5" s="99">
        <v>32</v>
      </c>
      <c r="G5" s="99">
        <v>61</v>
      </c>
      <c r="H5" s="99"/>
      <c r="I5" s="99"/>
      <c r="K5" s="78"/>
    </row>
    <row r="6" spans="1:11" x14ac:dyDescent="0.25">
      <c r="A6" s="146" t="s">
        <v>70</v>
      </c>
      <c r="B6" s="99">
        <v>420</v>
      </c>
      <c r="C6" s="99">
        <v>421</v>
      </c>
      <c r="D6" s="86">
        <f t="shared" si="0"/>
        <v>2.3809523809523812E-3</v>
      </c>
      <c r="E6" s="99">
        <v>123</v>
      </c>
      <c r="F6" s="99">
        <v>164</v>
      </c>
      <c r="G6" s="99">
        <v>134</v>
      </c>
      <c r="H6" s="99"/>
      <c r="I6" s="99"/>
      <c r="J6" s="78"/>
      <c r="K6" s="78"/>
    </row>
    <row r="7" spans="1:11" x14ac:dyDescent="0.25">
      <c r="A7" s="146" t="s">
        <v>71</v>
      </c>
      <c r="B7" s="99">
        <v>34</v>
      </c>
      <c r="C7" s="99">
        <v>38</v>
      </c>
      <c r="D7" s="86">
        <f t="shared" si="0"/>
        <v>0.11764705882352941</v>
      </c>
      <c r="E7" s="99">
        <v>11</v>
      </c>
      <c r="F7" s="99">
        <v>6</v>
      </c>
      <c r="G7" s="99">
        <v>21</v>
      </c>
      <c r="H7" s="99"/>
      <c r="I7" s="99"/>
      <c r="K7" s="78"/>
    </row>
    <row r="8" spans="1:11" x14ac:dyDescent="0.25">
      <c r="A8" s="147" t="s">
        <v>72</v>
      </c>
      <c r="B8" s="100">
        <v>526</v>
      </c>
      <c r="C8" s="100">
        <v>577</v>
      </c>
      <c r="D8" s="87">
        <f t="shared" si="0"/>
        <v>9.6958174904942962E-2</v>
      </c>
      <c r="E8" s="100">
        <v>11</v>
      </c>
      <c r="F8" s="100">
        <v>223</v>
      </c>
      <c r="G8" s="100">
        <v>343</v>
      </c>
      <c r="H8" s="100"/>
      <c r="I8" s="100"/>
      <c r="J8" s="78"/>
      <c r="K8" s="78"/>
    </row>
    <row r="9" spans="1:11" x14ac:dyDescent="0.25">
      <c r="A9" s="135" t="s">
        <v>74</v>
      </c>
      <c r="B9" s="90">
        <v>1130</v>
      </c>
      <c r="C9" s="90">
        <v>1216</v>
      </c>
      <c r="D9" s="88">
        <f>(C9-B9)/B9</f>
        <v>7.6106194690265486E-2</v>
      </c>
      <c r="E9" s="90">
        <v>160</v>
      </c>
      <c r="F9" s="90">
        <v>428</v>
      </c>
      <c r="G9" s="90">
        <v>628</v>
      </c>
      <c r="H9" s="90"/>
      <c r="I9" s="90"/>
      <c r="J9" s="81"/>
      <c r="K9" s="78"/>
    </row>
    <row r="10" spans="1:11" x14ac:dyDescent="0.25">
      <c r="A10" s="145" t="s">
        <v>75</v>
      </c>
      <c r="B10" s="98">
        <v>8</v>
      </c>
      <c r="C10" s="98">
        <v>5</v>
      </c>
      <c r="D10" s="85">
        <f t="shared" si="0"/>
        <v>-0.375</v>
      </c>
      <c r="E10" s="98"/>
      <c r="F10" s="98">
        <v>5</v>
      </c>
      <c r="G10" s="98"/>
      <c r="H10" s="98"/>
      <c r="I10" s="98"/>
      <c r="K10" s="78"/>
    </row>
    <row r="11" spans="1:11" x14ac:dyDescent="0.25">
      <c r="A11" s="146" t="s">
        <v>76</v>
      </c>
      <c r="B11" s="99">
        <v>334</v>
      </c>
      <c r="C11" s="99">
        <v>312</v>
      </c>
      <c r="D11" s="86">
        <f t="shared" si="0"/>
        <v>-6.5868263473053898E-2</v>
      </c>
      <c r="E11" s="99">
        <v>4</v>
      </c>
      <c r="F11" s="99">
        <v>16</v>
      </c>
      <c r="G11" s="99">
        <v>267</v>
      </c>
      <c r="H11" s="99">
        <v>12</v>
      </c>
      <c r="I11" s="99">
        <v>13</v>
      </c>
      <c r="J11" s="78"/>
      <c r="K11" s="78"/>
    </row>
    <row r="12" spans="1:11" x14ac:dyDescent="0.25">
      <c r="A12" s="146" t="s">
        <v>78</v>
      </c>
      <c r="B12" s="99">
        <v>106</v>
      </c>
      <c r="C12" s="99">
        <v>118</v>
      </c>
      <c r="D12" s="86">
        <f t="shared" si="0"/>
        <v>0.11320754716981132</v>
      </c>
      <c r="E12" s="99"/>
      <c r="F12" s="99">
        <v>11</v>
      </c>
      <c r="G12" s="99">
        <v>104</v>
      </c>
      <c r="H12" s="99">
        <v>3</v>
      </c>
      <c r="I12" s="99"/>
      <c r="K12" s="78"/>
    </row>
    <row r="13" spans="1:11" x14ac:dyDescent="0.25">
      <c r="A13" s="146" t="s">
        <v>79</v>
      </c>
      <c r="B13" s="99">
        <v>125</v>
      </c>
      <c r="C13" s="99">
        <v>152</v>
      </c>
      <c r="D13" s="86">
        <f t="shared" si="0"/>
        <v>0.216</v>
      </c>
      <c r="E13" s="99">
        <v>10</v>
      </c>
      <c r="F13" s="99">
        <v>34</v>
      </c>
      <c r="G13" s="99">
        <v>104</v>
      </c>
      <c r="H13" s="99">
        <v>4</v>
      </c>
      <c r="I13" s="99"/>
      <c r="J13" s="78"/>
      <c r="K13" s="78"/>
    </row>
    <row r="14" spans="1:11" x14ac:dyDescent="0.25">
      <c r="A14" s="147" t="s">
        <v>82</v>
      </c>
      <c r="B14" s="100">
        <v>39</v>
      </c>
      <c r="C14" s="100">
        <v>42</v>
      </c>
      <c r="D14" s="87">
        <f t="shared" si="0"/>
        <v>7.6923076923076927E-2</v>
      </c>
      <c r="E14" s="100">
        <v>1</v>
      </c>
      <c r="F14" s="100">
        <v>26</v>
      </c>
      <c r="G14" s="100">
        <v>15</v>
      </c>
      <c r="H14" s="100"/>
      <c r="I14" s="100"/>
      <c r="K14" s="78"/>
    </row>
    <row r="15" spans="1:11" x14ac:dyDescent="0.25">
      <c r="A15" s="135" t="s">
        <v>83</v>
      </c>
      <c r="B15" s="90">
        <v>612</v>
      </c>
      <c r="C15" s="90">
        <v>629</v>
      </c>
      <c r="D15" s="88">
        <f t="shared" si="0"/>
        <v>2.7777777777777776E-2</v>
      </c>
      <c r="E15" s="90">
        <v>15</v>
      </c>
      <c r="F15" s="90">
        <v>92</v>
      </c>
      <c r="G15" s="90">
        <v>490</v>
      </c>
      <c r="H15" s="90">
        <v>19</v>
      </c>
      <c r="I15" s="90">
        <v>13</v>
      </c>
      <c r="J15" s="81"/>
      <c r="K15" s="78"/>
    </row>
    <row r="16" spans="1:11" x14ac:dyDescent="0.25">
      <c r="A16" s="141" t="s">
        <v>84</v>
      </c>
      <c r="B16" s="101">
        <v>1742</v>
      </c>
      <c r="C16" s="101">
        <v>1845</v>
      </c>
      <c r="D16" s="89">
        <f t="shared" si="0"/>
        <v>5.9127439724454653E-2</v>
      </c>
      <c r="E16" s="101">
        <v>175</v>
      </c>
      <c r="F16" s="101">
        <v>520</v>
      </c>
      <c r="G16" s="101">
        <v>1118</v>
      </c>
      <c r="H16" s="101">
        <v>19</v>
      </c>
      <c r="I16" s="101">
        <v>13</v>
      </c>
      <c r="K16" s="78"/>
    </row>
    <row r="17" spans="1:10" ht="25.5" customHeight="1" x14ac:dyDescent="0.25">
      <c r="A17" s="222" t="s">
        <v>194</v>
      </c>
      <c r="B17" s="222"/>
      <c r="C17" s="222"/>
      <c r="D17" s="222"/>
      <c r="E17" s="222"/>
      <c r="F17" s="222"/>
      <c r="G17" s="222"/>
      <c r="H17" s="222"/>
      <c r="I17" s="222"/>
      <c r="J17" s="55"/>
    </row>
    <row r="18" spans="1:10" x14ac:dyDescent="0.25">
      <c r="A18" s="42" t="s">
        <v>121</v>
      </c>
      <c r="E18" s="78"/>
      <c r="F18" s="78"/>
      <c r="G18" s="78"/>
      <c r="H18" s="78"/>
      <c r="I18" s="78"/>
    </row>
    <row r="19" spans="1:10" x14ac:dyDescent="0.25">
      <c r="A19" s="43" t="s">
        <v>120</v>
      </c>
      <c r="C19" s="78"/>
    </row>
    <row r="20" spans="1:10" x14ac:dyDescent="0.25">
      <c r="C20" s="78"/>
    </row>
    <row r="21" spans="1:10" x14ac:dyDescent="0.25">
      <c r="A21" s="46" t="s">
        <v>163</v>
      </c>
    </row>
    <row r="28" spans="1:10" x14ac:dyDescent="0.25">
      <c r="F28" s="56"/>
    </row>
  </sheetData>
  <mergeCells count="4">
    <mergeCell ref="A2:A3"/>
    <mergeCell ref="B2:D2"/>
    <mergeCell ref="E2:I2"/>
    <mergeCell ref="A17:I1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U25"/>
  <sheetViews>
    <sheetView workbookViewId="0"/>
  </sheetViews>
  <sheetFormatPr baseColWidth="10" defaultRowHeight="15" x14ac:dyDescent="0.25"/>
  <cols>
    <col min="1" max="1" width="13.140625" customWidth="1"/>
    <col min="2" max="2" width="15.7109375" bestFit="1" customWidth="1"/>
  </cols>
  <sheetData>
    <row r="1" spans="1:21" ht="16.5" x14ac:dyDescent="0.25">
      <c r="A1" s="1" t="s">
        <v>195</v>
      </c>
    </row>
    <row r="2" spans="1:21" x14ac:dyDescent="0.25">
      <c r="A2" s="39"/>
      <c r="I2" s="59"/>
      <c r="J2" s="59"/>
      <c r="K2" s="59"/>
      <c r="L2" s="59"/>
      <c r="M2" s="59"/>
      <c r="N2" s="59"/>
      <c r="O2" s="59"/>
      <c r="P2" s="59"/>
      <c r="Q2" s="59"/>
      <c r="R2" s="59"/>
      <c r="S2" s="59"/>
    </row>
    <row r="3" spans="1:21" x14ac:dyDescent="0.25">
      <c r="I3" s="59"/>
      <c r="J3" s="59"/>
      <c r="K3" s="59"/>
      <c r="L3" s="59"/>
      <c r="M3" s="59"/>
      <c r="N3" s="59"/>
      <c r="O3" s="59"/>
      <c r="P3" s="59"/>
      <c r="Q3" s="59"/>
      <c r="R3" s="59"/>
      <c r="S3" s="59"/>
    </row>
    <row r="4" spans="1:21" x14ac:dyDescent="0.25">
      <c r="I4" s="59"/>
      <c r="J4" s="59"/>
      <c r="K4" s="59"/>
      <c r="L4" s="59"/>
      <c r="M4" s="59"/>
      <c r="N4" s="59"/>
      <c r="O4" s="59"/>
      <c r="P4" s="59"/>
      <c r="Q4" s="59"/>
      <c r="R4" s="59"/>
      <c r="S4" s="59"/>
    </row>
    <row r="5" spans="1:21" x14ac:dyDescent="0.25">
      <c r="I5" s="59"/>
      <c r="J5" s="59"/>
      <c r="K5" s="59"/>
      <c r="L5" s="59"/>
      <c r="M5" s="59"/>
      <c r="N5" s="59"/>
      <c r="O5" s="59"/>
      <c r="P5" s="59"/>
      <c r="Q5" s="59"/>
      <c r="R5" s="59"/>
      <c r="S5" s="59"/>
    </row>
    <row r="6" spans="1:21" x14ac:dyDescent="0.25">
      <c r="I6" s="59"/>
      <c r="J6" s="59"/>
      <c r="K6" s="59"/>
      <c r="L6" s="59"/>
      <c r="M6" s="59"/>
      <c r="N6" s="59"/>
      <c r="O6" s="59"/>
      <c r="P6" s="59"/>
      <c r="Q6" s="59"/>
      <c r="R6" s="59"/>
      <c r="S6" s="59"/>
    </row>
    <row r="7" spans="1:21" x14ac:dyDescent="0.25">
      <c r="I7" s="59"/>
      <c r="J7" s="59"/>
      <c r="K7" s="59"/>
      <c r="L7" s="59"/>
      <c r="M7" s="59"/>
      <c r="N7" s="59"/>
      <c r="O7" s="59"/>
      <c r="P7" s="59"/>
      <c r="Q7" s="59"/>
      <c r="R7" s="59"/>
      <c r="S7" s="59"/>
    </row>
    <row r="8" spans="1:21" x14ac:dyDescent="0.25">
      <c r="I8" s="59"/>
      <c r="J8" s="59"/>
      <c r="K8" s="59"/>
      <c r="L8" s="59"/>
      <c r="M8" s="59"/>
      <c r="N8" s="59"/>
      <c r="O8" s="59"/>
      <c r="P8" s="59"/>
      <c r="Q8" s="59"/>
      <c r="R8" s="59"/>
      <c r="S8" s="59"/>
    </row>
    <row r="9" spans="1:21" x14ac:dyDescent="0.25">
      <c r="I9" s="59"/>
      <c r="J9" s="59"/>
      <c r="K9" s="59"/>
      <c r="L9" s="59"/>
      <c r="M9" s="59"/>
      <c r="N9" s="59"/>
      <c r="O9" s="59"/>
      <c r="P9" s="59"/>
      <c r="Q9" s="59"/>
      <c r="R9" s="59"/>
      <c r="S9" s="59"/>
    </row>
    <row r="10" spans="1:21" x14ac:dyDescent="0.25">
      <c r="I10" s="59"/>
      <c r="J10" s="59"/>
      <c r="K10" s="59"/>
      <c r="L10" s="59"/>
      <c r="M10" s="59"/>
      <c r="N10" s="59"/>
      <c r="O10" s="59"/>
      <c r="P10" s="59"/>
      <c r="Q10" s="59"/>
      <c r="R10" s="59"/>
      <c r="S10" s="59"/>
    </row>
    <row r="11" spans="1:21" x14ac:dyDescent="0.25">
      <c r="I11" s="59"/>
      <c r="J11" s="59"/>
      <c r="K11" s="59"/>
      <c r="L11" s="59"/>
      <c r="M11" s="59"/>
      <c r="N11" s="59"/>
      <c r="O11" s="59"/>
      <c r="P11" s="59"/>
      <c r="Q11" s="59"/>
      <c r="R11" s="59"/>
      <c r="S11" s="59"/>
    </row>
    <row r="12" spans="1:21" x14ac:dyDescent="0.25">
      <c r="I12" s="59"/>
      <c r="J12" s="59"/>
      <c r="K12" s="59"/>
      <c r="L12" s="59"/>
      <c r="M12" s="59"/>
      <c r="N12" s="59"/>
      <c r="O12" s="59"/>
      <c r="P12" s="59"/>
      <c r="Q12" s="59"/>
      <c r="R12" s="59"/>
      <c r="S12" s="59"/>
    </row>
    <row r="13" spans="1:21" x14ac:dyDescent="0.25">
      <c r="I13" s="59"/>
      <c r="J13" s="59"/>
      <c r="K13" s="59"/>
      <c r="L13" s="59"/>
      <c r="M13" s="59"/>
      <c r="N13" s="59"/>
      <c r="O13" s="59"/>
      <c r="P13" s="59"/>
      <c r="Q13" s="59"/>
      <c r="R13" s="59"/>
      <c r="S13" s="59"/>
    </row>
    <row r="14" spans="1:21" x14ac:dyDescent="0.25">
      <c r="I14" s="59"/>
      <c r="J14" s="59"/>
      <c r="K14" s="59"/>
      <c r="L14" s="59"/>
      <c r="M14" s="59"/>
      <c r="N14" s="59"/>
      <c r="O14" s="59"/>
      <c r="P14" s="59"/>
      <c r="Q14" s="59"/>
      <c r="R14" s="59"/>
      <c r="S14" s="59"/>
    </row>
    <row r="16" spans="1:21" ht="16.5" x14ac:dyDescent="0.3">
      <c r="A16" s="41"/>
      <c r="B16" s="6"/>
      <c r="C16" s="17" t="s">
        <v>116</v>
      </c>
      <c r="D16" s="17" t="s">
        <v>117</v>
      </c>
      <c r="E16" s="17" t="s">
        <v>1</v>
      </c>
      <c r="F16" s="17" t="s">
        <v>2</v>
      </c>
      <c r="G16" s="17" t="s">
        <v>3</v>
      </c>
      <c r="H16" s="17" t="s">
        <v>4</v>
      </c>
      <c r="I16" s="17" t="s">
        <v>5</v>
      </c>
      <c r="J16" s="17" t="s">
        <v>6</v>
      </c>
      <c r="K16" s="17" t="s">
        <v>7</v>
      </c>
      <c r="L16" s="17" t="s">
        <v>8</v>
      </c>
      <c r="M16" s="17" t="s">
        <v>9</v>
      </c>
      <c r="N16" s="17" t="s">
        <v>10</v>
      </c>
      <c r="O16" s="17" t="s">
        <v>11</v>
      </c>
      <c r="P16" s="17" t="s">
        <v>131</v>
      </c>
      <c r="Q16" s="17" t="s">
        <v>132</v>
      </c>
      <c r="R16" s="17" t="s">
        <v>138</v>
      </c>
      <c r="S16" s="17" t="s">
        <v>142</v>
      </c>
      <c r="T16" s="17" t="s">
        <v>144</v>
      </c>
      <c r="U16" s="17" t="s">
        <v>164</v>
      </c>
    </row>
    <row r="17" spans="1:21" ht="16.5" x14ac:dyDescent="0.3">
      <c r="A17" s="234" t="s">
        <v>58</v>
      </c>
      <c r="B17" s="3" t="s">
        <v>118</v>
      </c>
      <c r="C17" s="9">
        <v>495</v>
      </c>
      <c r="D17" s="9">
        <v>615</v>
      </c>
      <c r="E17" s="9">
        <v>702</v>
      </c>
      <c r="F17" s="9">
        <v>743</v>
      </c>
      <c r="G17" s="9">
        <v>717</v>
      </c>
      <c r="H17" s="9">
        <v>716</v>
      </c>
      <c r="I17" s="9">
        <v>764</v>
      </c>
      <c r="J17" s="9">
        <v>750</v>
      </c>
      <c r="K17" s="9">
        <v>645</v>
      </c>
      <c r="L17" s="9">
        <v>648</v>
      </c>
      <c r="M17" s="9">
        <v>632</v>
      </c>
      <c r="N17" s="9">
        <v>680</v>
      </c>
      <c r="O17" s="9">
        <v>765</v>
      </c>
      <c r="P17" s="9">
        <v>862</v>
      </c>
      <c r="Q17" s="9">
        <v>948</v>
      </c>
      <c r="R17" s="9">
        <v>1291</v>
      </c>
      <c r="S17" s="9">
        <v>1507</v>
      </c>
      <c r="T17" s="9">
        <v>1742</v>
      </c>
      <c r="U17" s="197">
        <v>1845</v>
      </c>
    </row>
    <row r="18" spans="1:21" ht="16.5" x14ac:dyDescent="0.3">
      <c r="A18" s="234"/>
      <c r="B18" s="3" t="s">
        <v>23</v>
      </c>
      <c r="C18" s="9">
        <v>18564</v>
      </c>
      <c r="D18" s="9">
        <v>19495</v>
      </c>
      <c r="E18" s="9">
        <v>19569</v>
      </c>
      <c r="F18" s="9">
        <v>19830</v>
      </c>
      <c r="G18" s="9">
        <v>20103</v>
      </c>
      <c r="H18" s="9">
        <v>20651</v>
      </c>
      <c r="I18" s="9">
        <v>20452</v>
      </c>
      <c r="J18" s="9">
        <v>19580</v>
      </c>
      <c r="K18" s="9">
        <v>18457</v>
      </c>
      <c r="L18" s="9">
        <v>18493</v>
      </c>
      <c r="M18" s="9">
        <v>18483</v>
      </c>
      <c r="N18" s="9">
        <v>19007</v>
      </c>
      <c r="O18" s="9">
        <v>19879</v>
      </c>
      <c r="P18" s="9">
        <v>20483</v>
      </c>
      <c r="Q18" s="9">
        <v>23757</v>
      </c>
      <c r="R18" s="9">
        <v>28212</v>
      </c>
      <c r="S18" s="9">
        <v>30776</v>
      </c>
      <c r="T18" s="9">
        <v>31676</v>
      </c>
      <c r="U18" s="197">
        <v>32872</v>
      </c>
    </row>
    <row r="19" spans="1:21" ht="16.5" x14ac:dyDescent="0.3">
      <c r="A19" s="235" t="s">
        <v>119</v>
      </c>
      <c r="B19" s="7" t="s">
        <v>118</v>
      </c>
      <c r="C19" s="40">
        <f>C17/$C$17*100</f>
        <v>100</v>
      </c>
      <c r="D19" s="40">
        <f t="shared" ref="D19:Q19" si="0">D17/$C$17*100</f>
        <v>124.24242424242425</v>
      </c>
      <c r="E19" s="40">
        <f t="shared" si="0"/>
        <v>141.81818181818181</v>
      </c>
      <c r="F19" s="40">
        <f t="shared" si="0"/>
        <v>150.1010101010101</v>
      </c>
      <c r="G19" s="40">
        <f t="shared" si="0"/>
        <v>144.84848484848484</v>
      </c>
      <c r="H19" s="40">
        <f t="shared" si="0"/>
        <v>144.64646464646464</v>
      </c>
      <c r="I19" s="40">
        <f t="shared" si="0"/>
        <v>154.34343434343432</v>
      </c>
      <c r="J19" s="40">
        <f t="shared" si="0"/>
        <v>151.5151515151515</v>
      </c>
      <c r="K19" s="40">
        <f t="shared" si="0"/>
        <v>130.30303030303031</v>
      </c>
      <c r="L19" s="40">
        <f t="shared" si="0"/>
        <v>130.90909090909091</v>
      </c>
      <c r="M19" s="40">
        <f t="shared" si="0"/>
        <v>127.67676767676768</v>
      </c>
      <c r="N19" s="40">
        <f t="shared" si="0"/>
        <v>137.37373737373736</v>
      </c>
      <c r="O19" s="40">
        <f>O17/$C$17*100</f>
        <v>154.54545454545453</v>
      </c>
      <c r="P19" s="40">
        <f t="shared" si="0"/>
        <v>174.14141414141412</v>
      </c>
      <c r="Q19" s="40">
        <f t="shared" si="0"/>
        <v>191.5151515151515</v>
      </c>
      <c r="R19" s="40">
        <f>R17/$C$17*100</f>
        <v>260.80808080808083</v>
      </c>
      <c r="S19" s="40">
        <f>S17/$C$17*100</f>
        <v>304.44444444444446</v>
      </c>
      <c r="T19" s="40">
        <f>T17/$C$17*100</f>
        <v>351.91919191919192</v>
      </c>
      <c r="U19" s="40">
        <f>U17/$C$17*100</f>
        <v>372.72727272727269</v>
      </c>
    </row>
    <row r="20" spans="1:21" ht="16.5" x14ac:dyDescent="0.3">
      <c r="A20" s="235"/>
      <c r="B20" s="7" t="s">
        <v>23</v>
      </c>
      <c r="C20" s="40">
        <f>C18/$C$18*100</f>
        <v>100</v>
      </c>
      <c r="D20" s="40">
        <f t="shared" ref="D20:Q20" si="1">D18/$C$18*100</f>
        <v>105.01508295625943</v>
      </c>
      <c r="E20" s="40">
        <f t="shared" si="1"/>
        <v>105.41370394311571</v>
      </c>
      <c r="F20" s="40">
        <f t="shared" si="1"/>
        <v>106.81965093729799</v>
      </c>
      <c r="G20" s="40">
        <f t="shared" si="1"/>
        <v>108.29023917259211</v>
      </c>
      <c r="H20" s="40">
        <f t="shared" si="1"/>
        <v>111.24218918336565</v>
      </c>
      <c r="I20" s="40">
        <f t="shared" si="1"/>
        <v>110.17022193492782</v>
      </c>
      <c r="J20" s="40">
        <f t="shared" si="1"/>
        <v>105.47295841413489</v>
      </c>
      <c r="K20" s="40">
        <f t="shared" si="1"/>
        <v>99.423615600086194</v>
      </c>
      <c r="L20" s="40">
        <f t="shared" si="1"/>
        <v>99.617539323421681</v>
      </c>
      <c r="M20" s="40">
        <f t="shared" si="1"/>
        <v>99.56367162249515</v>
      </c>
      <c r="N20" s="40">
        <f t="shared" si="1"/>
        <v>102.38633915104502</v>
      </c>
      <c r="O20" s="40">
        <f t="shared" si="1"/>
        <v>107.08360267183797</v>
      </c>
      <c r="P20" s="40">
        <f t="shared" si="1"/>
        <v>110.33721180780005</v>
      </c>
      <c r="Q20" s="40">
        <f t="shared" si="1"/>
        <v>127.97349709114414</v>
      </c>
      <c r="R20" s="40">
        <f>R18/$C$18*100</f>
        <v>151.97155785391078</v>
      </c>
      <c r="S20" s="40">
        <f>S18/$C$18*100</f>
        <v>165.78323637147167</v>
      </c>
      <c r="T20" s="40">
        <f>T18/$C$18*100</f>
        <v>170.63132945485887</v>
      </c>
      <c r="U20" s="40">
        <f>U18/$C$18*100</f>
        <v>177.07390648567119</v>
      </c>
    </row>
    <row r="21" spans="1:21" x14ac:dyDescent="0.25">
      <c r="A21" s="42" t="s">
        <v>155</v>
      </c>
    </row>
    <row r="22" spans="1:21" x14ac:dyDescent="0.25">
      <c r="A22" s="42" t="s">
        <v>121</v>
      </c>
    </row>
    <row r="23" spans="1:21" x14ac:dyDescent="0.25">
      <c r="A23" s="43" t="s">
        <v>120</v>
      </c>
    </row>
    <row r="25" spans="1:21" x14ac:dyDescent="0.25">
      <c r="A25" s="46" t="s">
        <v>163</v>
      </c>
    </row>
  </sheetData>
  <mergeCells count="2">
    <mergeCell ref="A17:A18"/>
    <mergeCell ref="A19:A20"/>
  </mergeCells>
  <phoneticPr fontId="39"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P37"/>
  <sheetViews>
    <sheetView workbookViewId="0"/>
  </sheetViews>
  <sheetFormatPr baseColWidth="10" defaultColWidth="9.140625" defaultRowHeight="16.5" x14ac:dyDescent="0.3"/>
  <cols>
    <col min="1" max="17" width="9.140625" style="2"/>
    <col min="18" max="18" width="14.5703125" style="2" bestFit="1" customWidth="1"/>
    <col min="19" max="16384" width="9.140625" style="2"/>
  </cols>
  <sheetData>
    <row r="1" spans="1:1" x14ac:dyDescent="0.3">
      <c r="A1" s="1" t="s">
        <v>0</v>
      </c>
    </row>
    <row r="2" spans="1:1" x14ac:dyDescent="0.3">
      <c r="A2" s="5"/>
    </row>
    <row r="26" spans="1:16" x14ac:dyDescent="0.3">
      <c r="A26" s="6"/>
      <c r="B26" s="6" t="s">
        <v>7</v>
      </c>
      <c r="C26" s="6" t="s">
        <v>8</v>
      </c>
      <c r="D26" s="6" t="s">
        <v>9</v>
      </c>
      <c r="E26" s="6" t="s">
        <v>10</v>
      </c>
      <c r="F26" s="6" t="s">
        <v>11</v>
      </c>
      <c r="G26" s="6" t="s">
        <v>131</v>
      </c>
      <c r="H26" s="6" t="s">
        <v>132</v>
      </c>
      <c r="I26" s="6" t="s">
        <v>138</v>
      </c>
      <c r="J26" s="6" t="s">
        <v>142</v>
      </c>
      <c r="K26" s="6" t="s">
        <v>144</v>
      </c>
      <c r="L26" s="6" t="s">
        <v>164</v>
      </c>
    </row>
    <row r="27" spans="1:16" x14ac:dyDescent="0.3">
      <c r="A27" s="3" t="s">
        <v>12</v>
      </c>
      <c r="B27" s="4">
        <v>8166</v>
      </c>
      <c r="C27" s="4">
        <v>7961</v>
      </c>
      <c r="D27" s="4">
        <v>7914</v>
      </c>
      <c r="E27" s="4">
        <v>8082</v>
      </c>
      <c r="F27" s="4">
        <v>8328</v>
      </c>
      <c r="G27" s="4">
        <v>8428</v>
      </c>
      <c r="H27" s="4">
        <v>8565</v>
      </c>
      <c r="I27" s="4">
        <v>9372</v>
      </c>
      <c r="J27" s="2">
        <v>9869</v>
      </c>
      <c r="K27" s="2">
        <v>10069</v>
      </c>
      <c r="L27" s="158">
        <v>10006</v>
      </c>
    </row>
    <row r="28" spans="1:16" x14ac:dyDescent="0.3">
      <c r="A28" s="3" t="s">
        <v>13</v>
      </c>
      <c r="B28" s="4">
        <v>4976</v>
      </c>
      <c r="C28" s="4">
        <v>4805</v>
      </c>
      <c r="D28" s="4">
        <v>4583</v>
      </c>
      <c r="E28" s="4">
        <v>4574</v>
      </c>
      <c r="F28" s="4">
        <v>4696</v>
      </c>
      <c r="G28" s="4">
        <v>4817</v>
      </c>
      <c r="H28" s="4">
        <v>5285</v>
      </c>
      <c r="I28" s="4">
        <v>5595</v>
      </c>
      <c r="J28" s="2">
        <v>5894</v>
      </c>
      <c r="K28" s="2">
        <v>6022</v>
      </c>
      <c r="L28" s="158">
        <v>6508</v>
      </c>
    </row>
    <row r="29" spans="1:16" x14ac:dyDescent="0.3">
      <c r="A29" s="3" t="s">
        <v>14</v>
      </c>
      <c r="B29" s="4">
        <v>3171</v>
      </c>
      <c r="C29" s="4">
        <v>3378</v>
      </c>
      <c r="D29" s="4">
        <v>3563</v>
      </c>
      <c r="E29" s="4">
        <v>3820</v>
      </c>
      <c r="F29" s="4">
        <v>4138</v>
      </c>
      <c r="G29" s="4">
        <v>4231</v>
      </c>
      <c r="H29" s="4">
        <v>5140</v>
      </c>
      <c r="I29" s="4">
        <v>6821</v>
      </c>
      <c r="J29" s="2">
        <v>7173</v>
      </c>
      <c r="K29" s="2">
        <v>7326</v>
      </c>
      <c r="L29" s="158">
        <v>7391</v>
      </c>
    </row>
    <row r="30" spans="1:16" x14ac:dyDescent="0.3">
      <c r="A30" s="3" t="s">
        <v>15</v>
      </c>
      <c r="B30" s="4">
        <v>800</v>
      </c>
      <c r="C30" s="4">
        <v>845</v>
      </c>
      <c r="D30" s="4">
        <v>915</v>
      </c>
      <c r="E30" s="4">
        <v>999</v>
      </c>
      <c r="F30" s="4">
        <v>1114</v>
      </c>
      <c r="G30" s="4">
        <v>1494</v>
      </c>
      <c r="H30" s="4">
        <v>2511</v>
      </c>
      <c r="I30" s="4">
        <v>3242</v>
      </c>
      <c r="J30" s="2">
        <v>4154</v>
      </c>
      <c r="K30" s="2">
        <v>4211</v>
      </c>
      <c r="L30" s="158">
        <v>4545</v>
      </c>
    </row>
    <row r="31" spans="1:16" x14ac:dyDescent="0.3">
      <c r="A31" s="3" t="s">
        <v>16</v>
      </c>
      <c r="B31" s="4">
        <v>1013</v>
      </c>
      <c r="C31" s="4">
        <v>1167</v>
      </c>
      <c r="D31" s="4">
        <v>1201</v>
      </c>
      <c r="E31" s="4">
        <v>1276</v>
      </c>
      <c r="F31" s="4">
        <v>1389</v>
      </c>
      <c r="G31" s="4">
        <v>1513</v>
      </c>
      <c r="H31" s="4">
        <v>2256</v>
      </c>
      <c r="I31" s="4">
        <v>3182</v>
      </c>
      <c r="J31" s="2">
        <v>3686</v>
      </c>
      <c r="K31" s="2">
        <v>4048</v>
      </c>
      <c r="L31" s="158">
        <v>4422</v>
      </c>
    </row>
    <row r="32" spans="1:16" x14ac:dyDescent="0.3">
      <c r="A32" s="7"/>
      <c r="B32" s="8">
        <v>18126</v>
      </c>
      <c r="C32" s="8">
        <v>18156</v>
      </c>
      <c r="D32" s="8">
        <v>18176</v>
      </c>
      <c r="E32" s="8">
        <v>18751</v>
      </c>
      <c r="F32" s="8">
        <v>19665</v>
      </c>
      <c r="G32" s="8">
        <v>20483</v>
      </c>
      <c r="H32" s="8">
        <v>23757</v>
      </c>
      <c r="I32" s="8">
        <v>28212</v>
      </c>
      <c r="J32" s="8">
        <v>30776</v>
      </c>
      <c r="K32" s="8">
        <v>31676</v>
      </c>
      <c r="L32" s="159">
        <v>32872</v>
      </c>
      <c r="N32" s="148">
        <f>(L32-B32)/B32</f>
        <v>0.81352752951561291</v>
      </c>
      <c r="O32" s="10">
        <f>(L32-K32)/K32</f>
        <v>3.7757292587447908E-2</v>
      </c>
      <c r="P32" s="149">
        <f>L32-K32</f>
        <v>1196</v>
      </c>
    </row>
    <row r="33" spans="1:1" x14ac:dyDescent="0.3">
      <c r="A33" s="42" t="s">
        <v>176</v>
      </c>
    </row>
    <row r="34" spans="1:1" x14ac:dyDescent="0.3">
      <c r="A34" s="42" t="s">
        <v>121</v>
      </c>
    </row>
    <row r="35" spans="1:1" x14ac:dyDescent="0.3">
      <c r="A35" s="43" t="s">
        <v>120</v>
      </c>
    </row>
    <row r="37" spans="1:1" x14ac:dyDescent="0.3">
      <c r="A37" s="46" t="s">
        <v>163</v>
      </c>
    </row>
  </sheetData>
  <phoneticPr fontId="39"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Q28"/>
  <sheetViews>
    <sheetView workbookViewId="0"/>
  </sheetViews>
  <sheetFormatPr baseColWidth="10" defaultRowHeight="16.5" x14ac:dyDescent="0.3"/>
  <cols>
    <col min="1" max="1" width="15" style="2" customWidth="1"/>
    <col min="2" max="5" width="11.42578125" style="2"/>
    <col min="6" max="6" width="12" style="2" bestFit="1" customWidth="1"/>
    <col min="7" max="7" width="30.5703125" style="2" customWidth="1"/>
    <col min="8" max="8" width="30" style="2" bestFit="1" customWidth="1"/>
    <col min="9" max="16384" width="11.42578125" style="2"/>
  </cols>
  <sheetData>
    <row r="1" spans="1:17" x14ac:dyDescent="0.3">
      <c r="A1" s="11" t="s">
        <v>26</v>
      </c>
      <c r="G1" s="16" t="s">
        <v>33</v>
      </c>
    </row>
    <row r="2" spans="1:17" x14ac:dyDescent="0.3">
      <c r="A2" s="6"/>
      <c r="B2" s="17">
        <v>2023</v>
      </c>
      <c r="C2" s="17">
        <v>2024</v>
      </c>
      <c r="D2" s="203" t="s">
        <v>25</v>
      </c>
      <c r="E2" s="203"/>
      <c r="G2" s="17"/>
      <c r="H2" s="17"/>
      <c r="I2" s="17" t="s">
        <v>9</v>
      </c>
      <c r="J2" s="17" t="s">
        <v>10</v>
      </c>
      <c r="K2" s="17" t="s">
        <v>11</v>
      </c>
      <c r="L2" s="17" t="s">
        <v>131</v>
      </c>
      <c r="M2" s="17" t="s">
        <v>132</v>
      </c>
      <c r="N2" s="17" t="s">
        <v>138</v>
      </c>
      <c r="O2" s="17" t="s">
        <v>142</v>
      </c>
      <c r="P2" s="17" t="s">
        <v>144</v>
      </c>
      <c r="Q2" s="17" t="s">
        <v>164</v>
      </c>
    </row>
    <row r="3" spans="1:17" x14ac:dyDescent="0.3">
      <c r="A3" s="3" t="s">
        <v>20</v>
      </c>
      <c r="B3" s="57">
        <v>2672</v>
      </c>
      <c r="C3" s="160">
        <v>2702</v>
      </c>
      <c r="D3" s="57">
        <f t="shared" ref="D3:D8" si="0">C3-B3</f>
        <v>30</v>
      </c>
      <c r="E3" s="10">
        <f t="shared" ref="E3:E8" si="1">(C3-B3)/B3</f>
        <v>1.1227544910179641E-2</v>
      </c>
      <c r="G3" s="204" t="s">
        <v>23</v>
      </c>
      <c r="H3" s="22" t="s">
        <v>30</v>
      </c>
      <c r="I3" s="96">
        <v>5679</v>
      </c>
      <c r="J3" s="96">
        <v>6095</v>
      </c>
      <c r="K3" s="96">
        <v>6641</v>
      </c>
      <c r="L3" s="96">
        <v>7238</v>
      </c>
      <c r="M3" s="96">
        <v>9907</v>
      </c>
      <c r="N3" s="96">
        <v>13245</v>
      </c>
      <c r="O3" s="96">
        <v>15013</v>
      </c>
      <c r="P3" s="96">
        <v>15585</v>
      </c>
      <c r="Q3" s="165">
        <f>C20</f>
        <v>16358</v>
      </c>
    </row>
    <row r="4" spans="1:17" x14ac:dyDescent="0.3">
      <c r="A4" s="3" t="s">
        <v>18</v>
      </c>
      <c r="B4" s="57">
        <v>3590</v>
      </c>
      <c r="C4" s="160">
        <v>3732</v>
      </c>
      <c r="D4" s="57">
        <f t="shared" si="0"/>
        <v>142</v>
      </c>
      <c r="E4" s="10">
        <f t="shared" si="1"/>
        <v>3.9554317548746519E-2</v>
      </c>
      <c r="G4" s="204"/>
      <c r="H4" s="22" t="s">
        <v>31</v>
      </c>
      <c r="I4" s="96">
        <v>18176</v>
      </c>
      <c r="J4" s="96">
        <v>18751</v>
      </c>
      <c r="K4" s="96">
        <v>19665</v>
      </c>
      <c r="L4" s="96">
        <v>20483</v>
      </c>
      <c r="M4" s="96">
        <v>23757</v>
      </c>
      <c r="N4" s="96">
        <v>28212</v>
      </c>
      <c r="O4" s="96">
        <v>30776</v>
      </c>
      <c r="P4" s="96">
        <v>31676</v>
      </c>
      <c r="Q4" s="165">
        <f>C21</f>
        <v>32872</v>
      </c>
    </row>
    <row r="5" spans="1:17" x14ac:dyDescent="0.3">
      <c r="A5" s="3" t="s">
        <v>22</v>
      </c>
      <c r="B5" s="57">
        <v>2189</v>
      </c>
      <c r="C5" s="160">
        <v>2356</v>
      </c>
      <c r="D5" s="57">
        <f t="shared" si="0"/>
        <v>167</v>
      </c>
      <c r="E5" s="10">
        <f t="shared" si="1"/>
        <v>7.629054362722705E-2</v>
      </c>
      <c r="G5" s="205"/>
      <c r="H5" s="23" t="s">
        <v>32</v>
      </c>
      <c r="I5" s="24">
        <f t="shared" ref="I5:M5" si="2">I3/I4</f>
        <v>0.31244498239436619</v>
      </c>
      <c r="J5" s="24">
        <f t="shared" si="2"/>
        <v>0.32504933070236253</v>
      </c>
      <c r="K5" s="24">
        <f t="shared" si="2"/>
        <v>0.33770658530383929</v>
      </c>
      <c r="L5" s="24">
        <f t="shared" si="2"/>
        <v>0.35336620612215008</v>
      </c>
      <c r="M5" s="24">
        <f t="shared" si="2"/>
        <v>0.41701393273561477</v>
      </c>
      <c r="N5" s="24">
        <f t="shared" ref="N5" si="3">N3/N4</f>
        <v>0.46948107188430455</v>
      </c>
      <c r="O5" s="24">
        <f t="shared" ref="O5:P5" si="4">O3/O4</f>
        <v>0.48781518066025475</v>
      </c>
      <c r="P5" s="24">
        <f t="shared" si="4"/>
        <v>0.49201288041419372</v>
      </c>
      <c r="Q5" s="24">
        <f t="shared" ref="Q5" si="5">Q3/Q4</f>
        <v>0.497627159892918</v>
      </c>
    </row>
    <row r="6" spans="1:17" x14ac:dyDescent="0.3">
      <c r="A6" s="3" t="s">
        <v>19</v>
      </c>
      <c r="B6" s="57">
        <v>11263</v>
      </c>
      <c r="C6" s="160">
        <v>12111</v>
      </c>
      <c r="D6" s="57">
        <f t="shared" si="0"/>
        <v>848</v>
      </c>
      <c r="E6" s="10">
        <f t="shared" si="1"/>
        <v>7.5290775104323887E-2</v>
      </c>
      <c r="G6" s="206" t="s">
        <v>24</v>
      </c>
      <c r="H6" s="2" t="s">
        <v>30</v>
      </c>
      <c r="I6" s="57">
        <v>152454</v>
      </c>
      <c r="J6" s="57">
        <v>166304</v>
      </c>
      <c r="K6" s="57">
        <v>179800</v>
      </c>
      <c r="L6" s="57">
        <v>203846</v>
      </c>
      <c r="M6" s="57">
        <v>323331</v>
      </c>
      <c r="N6" s="57">
        <v>479629</v>
      </c>
      <c r="O6" s="57">
        <v>576261</v>
      </c>
      <c r="P6" s="57">
        <v>635825</v>
      </c>
      <c r="Q6" s="160">
        <v>657930</v>
      </c>
    </row>
    <row r="7" spans="1:17" x14ac:dyDescent="0.3">
      <c r="A7" s="3" t="s">
        <v>21</v>
      </c>
      <c r="B7" s="57">
        <v>3084</v>
      </c>
      <c r="C7" s="160">
        <v>3026</v>
      </c>
      <c r="D7" s="57">
        <f t="shared" si="0"/>
        <v>-58</v>
      </c>
      <c r="E7" s="10">
        <f t="shared" si="1"/>
        <v>-1.8806744487678339E-2</v>
      </c>
      <c r="G7" s="206"/>
      <c r="H7" s="2" t="s">
        <v>31</v>
      </c>
      <c r="I7" s="57">
        <v>412266</v>
      </c>
      <c r="J7" s="57">
        <v>429906</v>
      </c>
      <c r="K7" s="57">
        <v>448127</v>
      </c>
      <c r="L7" s="57">
        <v>478803</v>
      </c>
      <c r="M7" s="57">
        <v>629635</v>
      </c>
      <c r="N7" s="57">
        <v>834063</v>
      </c>
      <c r="O7" s="57">
        <v>953590</v>
      </c>
      <c r="P7" s="57">
        <v>1021453</v>
      </c>
      <c r="Q7" s="160">
        <v>1049965</v>
      </c>
    </row>
    <row r="8" spans="1:17" x14ac:dyDescent="0.3">
      <c r="A8" s="3" t="s">
        <v>17</v>
      </c>
      <c r="B8" s="57">
        <v>8878</v>
      </c>
      <c r="C8" s="160">
        <v>8945</v>
      </c>
      <c r="D8" s="57">
        <f t="shared" si="0"/>
        <v>67</v>
      </c>
      <c r="E8" s="10">
        <f t="shared" si="1"/>
        <v>7.5467447623338586E-3</v>
      </c>
      <c r="G8" s="206"/>
      <c r="H8" s="7" t="s">
        <v>32</v>
      </c>
      <c r="I8" s="21">
        <f t="shared" ref="I8:M8" si="6">I6/I7</f>
        <v>0.36979522929370845</v>
      </c>
      <c r="J8" s="21">
        <f t="shared" si="6"/>
        <v>0.38683805296971896</v>
      </c>
      <c r="K8" s="21">
        <f t="shared" si="6"/>
        <v>0.40122554543689626</v>
      </c>
      <c r="L8" s="21">
        <f t="shared" si="6"/>
        <v>0.42574085793113242</v>
      </c>
      <c r="M8" s="21">
        <f t="shared" si="6"/>
        <v>0.51352132584751486</v>
      </c>
      <c r="N8" s="21">
        <f t="shared" ref="N8" si="7">N6/N7</f>
        <v>0.57505128509477099</v>
      </c>
      <c r="O8" s="21">
        <f t="shared" ref="O8:P8" si="8">O6/O7</f>
        <v>0.60430688241277697</v>
      </c>
      <c r="P8" s="21">
        <f t="shared" si="8"/>
        <v>0.62247112691430739</v>
      </c>
      <c r="Q8" s="21">
        <f t="shared" ref="Q8" si="9">Q6/Q7</f>
        <v>0.6266208873629121</v>
      </c>
    </row>
    <row r="9" spans="1:17" x14ac:dyDescent="0.3">
      <c r="A9" s="7" t="s">
        <v>23</v>
      </c>
      <c r="B9" s="58">
        <v>31676</v>
      </c>
      <c r="C9" s="164">
        <v>32872</v>
      </c>
      <c r="D9" s="58">
        <f t="shared" ref="D9:D10" si="10">C9-B9</f>
        <v>1196</v>
      </c>
      <c r="E9" s="15">
        <f t="shared" ref="E9:E10" si="11">(C9-B9)/B9</f>
        <v>3.7757292587447908E-2</v>
      </c>
      <c r="G9" s="49" t="s">
        <v>179</v>
      </c>
      <c r="H9" s="50"/>
      <c r="I9" s="51"/>
      <c r="J9" s="51"/>
      <c r="K9" s="51"/>
      <c r="L9" s="51"/>
      <c r="M9" s="48"/>
      <c r="N9" s="48"/>
    </row>
    <row r="10" spans="1:17" x14ac:dyDescent="0.3">
      <c r="A10" s="7" t="s">
        <v>24</v>
      </c>
      <c r="B10" s="58">
        <v>1021453</v>
      </c>
      <c r="C10" s="164">
        <v>1049965</v>
      </c>
      <c r="D10" s="58">
        <f t="shared" si="10"/>
        <v>28512</v>
      </c>
      <c r="E10" s="15">
        <f t="shared" si="11"/>
        <v>2.7913178579924872E-2</v>
      </c>
      <c r="F10" s="10">
        <f>C9/C10</f>
        <v>3.130771025700857E-2</v>
      </c>
      <c r="G10" s="42" t="s">
        <v>178</v>
      </c>
    </row>
    <row r="12" spans="1:17" x14ac:dyDescent="0.3">
      <c r="A12" s="16" t="s">
        <v>29</v>
      </c>
      <c r="G12" s="16" t="s">
        <v>165</v>
      </c>
    </row>
    <row r="13" spans="1:17" x14ac:dyDescent="0.3">
      <c r="A13" s="6"/>
      <c r="B13" s="17">
        <v>2023</v>
      </c>
      <c r="C13" s="17">
        <v>2024</v>
      </c>
      <c r="D13" s="203" t="s">
        <v>25</v>
      </c>
      <c r="E13" s="203"/>
      <c r="G13" s="6"/>
      <c r="H13" s="17" t="s">
        <v>20</v>
      </c>
      <c r="I13" s="17" t="s">
        <v>18</v>
      </c>
      <c r="J13" s="17" t="s">
        <v>22</v>
      </c>
      <c r="K13" s="17" t="s">
        <v>19</v>
      </c>
      <c r="L13" s="17" t="s">
        <v>21</v>
      </c>
      <c r="M13" s="17" t="s">
        <v>17</v>
      </c>
      <c r="N13" s="17" t="s">
        <v>23</v>
      </c>
    </row>
    <row r="14" spans="1:17" x14ac:dyDescent="0.3">
      <c r="A14" s="3" t="s">
        <v>12</v>
      </c>
      <c r="B14" s="57">
        <v>10069</v>
      </c>
      <c r="C14" s="160">
        <v>10006</v>
      </c>
      <c r="D14" s="57">
        <f>C14-B14</f>
        <v>-63</v>
      </c>
      <c r="E14" s="10">
        <f>(C14-B14)/B14</f>
        <v>-6.2568278875757277E-3</v>
      </c>
      <c r="G14" s="2" t="s">
        <v>12</v>
      </c>
      <c r="H14" s="160">
        <v>717</v>
      </c>
      <c r="I14" s="160">
        <v>1712</v>
      </c>
      <c r="J14" s="160">
        <v>867</v>
      </c>
      <c r="K14" s="160">
        <v>3162</v>
      </c>
      <c r="L14" s="160">
        <v>1506</v>
      </c>
      <c r="M14" s="160">
        <v>2042</v>
      </c>
      <c r="N14" s="160">
        <v>10006</v>
      </c>
    </row>
    <row r="15" spans="1:17" x14ac:dyDescent="0.3">
      <c r="A15" s="12" t="s">
        <v>13</v>
      </c>
      <c r="B15" s="91">
        <v>6022</v>
      </c>
      <c r="C15" s="161">
        <v>6508</v>
      </c>
      <c r="D15" s="57">
        <f t="shared" ref="D15:D21" si="12">C15-B15</f>
        <v>486</v>
      </c>
      <c r="E15" s="10">
        <f t="shared" ref="E15:E21" si="13">(C15-B15)/B15</f>
        <v>8.0704085021587518E-2</v>
      </c>
      <c r="G15" s="2" t="s">
        <v>13</v>
      </c>
      <c r="H15" s="160">
        <v>527</v>
      </c>
      <c r="I15" s="160">
        <v>701</v>
      </c>
      <c r="J15" s="160">
        <v>415</v>
      </c>
      <c r="K15" s="160">
        <v>2602</v>
      </c>
      <c r="L15" s="160">
        <v>736</v>
      </c>
      <c r="M15" s="160">
        <v>1527</v>
      </c>
      <c r="N15" s="160">
        <v>6508</v>
      </c>
    </row>
    <row r="16" spans="1:17" ht="17.25" thickBot="1" x14ac:dyDescent="0.35">
      <c r="A16" s="13" t="s">
        <v>27</v>
      </c>
      <c r="B16" s="92">
        <v>16091</v>
      </c>
      <c r="C16" s="162">
        <f>C14+C15</f>
        <v>16514</v>
      </c>
      <c r="D16" s="92">
        <f t="shared" si="12"/>
        <v>423</v>
      </c>
      <c r="E16" s="14">
        <f t="shared" si="13"/>
        <v>2.628798707351936E-2</v>
      </c>
      <c r="G16" s="27" t="s">
        <v>35</v>
      </c>
      <c r="H16" s="95">
        <f>H14+H15</f>
        <v>1244</v>
      </c>
      <c r="I16" s="95">
        <f t="shared" ref="I16:N16" si="14">I14+I15</f>
        <v>2413</v>
      </c>
      <c r="J16" s="95">
        <f t="shared" si="14"/>
        <v>1282</v>
      </c>
      <c r="K16" s="95">
        <f t="shared" si="14"/>
        <v>5764</v>
      </c>
      <c r="L16" s="95">
        <f t="shared" si="14"/>
        <v>2242</v>
      </c>
      <c r="M16" s="95">
        <f t="shared" si="14"/>
        <v>3569</v>
      </c>
      <c r="N16" s="95">
        <f t="shared" si="14"/>
        <v>16514</v>
      </c>
      <c r="O16" s="35"/>
      <c r="P16" s="35">
        <f>(K16+M16)/N16</f>
        <v>0.56515683662347105</v>
      </c>
    </row>
    <row r="17" spans="1:16" ht="17.25" thickBot="1" x14ac:dyDescent="0.35">
      <c r="A17" s="3" t="s">
        <v>14</v>
      </c>
      <c r="B17" s="57">
        <v>7326</v>
      </c>
      <c r="C17" s="160">
        <v>7391</v>
      </c>
      <c r="D17" s="57">
        <f t="shared" si="12"/>
        <v>65</v>
      </c>
      <c r="E17" s="10">
        <f t="shared" si="13"/>
        <v>8.8725088725088719E-3</v>
      </c>
      <c r="G17" s="29" t="s">
        <v>37</v>
      </c>
      <c r="H17" s="30">
        <f>H16/H23</f>
        <v>0.46039970392301999</v>
      </c>
      <c r="I17" s="31">
        <f t="shared" ref="I17:N17" si="15">I16/I23</f>
        <v>0.64657020364415863</v>
      </c>
      <c r="J17" s="31">
        <f t="shared" si="15"/>
        <v>0.54414261460101865</v>
      </c>
      <c r="K17" s="31">
        <f t="shared" si="15"/>
        <v>0.47593097184377836</v>
      </c>
      <c r="L17" s="31">
        <f t="shared" si="15"/>
        <v>0.74091209517514867</v>
      </c>
      <c r="M17" s="30">
        <f t="shared" si="15"/>
        <v>0.398993851313583</v>
      </c>
      <c r="N17" s="30">
        <f t="shared" si="15"/>
        <v>0.50237284010708205</v>
      </c>
    </row>
    <row r="18" spans="1:16" x14ac:dyDescent="0.3">
      <c r="A18" s="3" t="s">
        <v>15</v>
      </c>
      <c r="B18" s="57">
        <v>4211</v>
      </c>
      <c r="C18" s="160">
        <v>4545</v>
      </c>
      <c r="D18" s="57">
        <f t="shared" si="12"/>
        <v>334</v>
      </c>
      <c r="E18" s="10">
        <f t="shared" si="13"/>
        <v>7.9316076941344099E-2</v>
      </c>
      <c r="G18" s="2" t="s">
        <v>14</v>
      </c>
      <c r="H18" s="160">
        <v>460</v>
      </c>
      <c r="I18" s="160">
        <v>854</v>
      </c>
      <c r="J18" s="160">
        <v>504</v>
      </c>
      <c r="K18" s="160">
        <v>2764</v>
      </c>
      <c r="L18" s="160">
        <v>478</v>
      </c>
      <c r="M18" s="160">
        <v>2331</v>
      </c>
      <c r="N18" s="160">
        <v>7391</v>
      </c>
    </row>
    <row r="19" spans="1:16" x14ac:dyDescent="0.3">
      <c r="A19" s="3" t="s">
        <v>16</v>
      </c>
      <c r="B19" s="57">
        <v>4048</v>
      </c>
      <c r="C19" s="160">
        <v>4422</v>
      </c>
      <c r="D19" s="57">
        <f t="shared" si="12"/>
        <v>374</v>
      </c>
      <c r="E19" s="10">
        <f t="shared" si="13"/>
        <v>9.2391304347826081E-2</v>
      </c>
      <c r="G19" s="2" t="s">
        <v>15</v>
      </c>
      <c r="H19" s="160">
        <v>626</v>
      </c>
      <c r="I19" s="160">
        <v>365</v>
      </c>
      <c r="J19" s="160">
        <v>374</v>
      </c>
      <c r="K19" s="160">
        <v>1501</v>
      </c>
      <c r="L19" s="160">
        <v>225</v>
      </c>
      <c r="M19" s="160">
        <v>1454</v>
      </c>
      <c r="N19" s="160">
        <v>4545</v>
      </c>
    </row>
    <row r="20" spans="1:16" ht="17.25" thickBot="1" x14ac:dyDescent="0.35">
      <c r="A20" s="13" t="s">
        <v>28</v>
      </c>
      <c r="B20" s="92">
        <v>15585</v>
      </c>
      <c r="C20" s="162">
        <f>C17+C18+C19</f>
        <v>16358</v>
      </c>
      <c r="D20" s="92">
        <f t="shared" si="12"/>
        <v>773</v>
      </c>
      <c r="E20" s="14">
        <f t="shared" si="13"/>
        <v>4.9598973371831889E-2</v>
      </c>
      <c r="G20" s="2" t="s">
        <v>16</v>
      </c>
      <c r="H20" s="160">
        <v>372</v>
      </c>
      <c r="I20" s="160">
        <v>100</v>
      </c>
      <c r="J20" s="160">
        <v>196</v>
      </c>
      <c r="K20" s="160">
        <v>2082</v>
      </c>
      <c r="L20" s="160">
        <v>81</v>
      </c>
      <c r="M20" s="160">
        <v>1591</v>
      </c>
      <c r="N20" s="160">
        <v>4422</v>
      </c>
    </row>
    <row r="21" spans="1:16" x14ac:dyDescent="0.3">
      <c r="A21" s="18" t="s">
        <v>23</v>
      </c>
      <c r="B21" s="93">
        <v>31676</v>
      </c>
      <c r="C21" s="163">
        <f>C16+C20</f>
        <v>32872</v>
      </c>
      <c r="D21" s="94">
        <f t="shared" si="12"/>
        <v>1196</v>
      </c>
      <c r="E21" s="20">
        <f t="shared" si="13"/>
        <v>3.7757292587447908E-2</v>
      </c>
      <c r="G21" s="27" t="s">
        <v>36</v>
      </c>
      <c r="H21" s="95">
        <f>H18+H19+H20</f>
        <v>1458</v>
      </c>
      <c r="I21" s="95">
        <f t="shared" ref="I21:N21" si="16">I18+I19+I20</f>
        <v>1319</v>
      </c>
      <c r="J21" s="95">
        <f t="shared" si="16"/>
        <v>1074</v>
      </c>
      <c r="K21" s="95">
        <f t="shared" si="16"/>
        <v>6347</v>
      </c>
      <c r="L21" s="95">
        <f t="shared" si="16"/>
        <v>784</v>
      </c>
      <c r="M21" s="95">
        <f t="shared" si="16"/>
        <v>5376</v>
      </c>
      <c r="N21" s="95">
        <f t="shared" si="16"/>
        <v>16358</v>
      </c>
      <c r="O21" s="35"/>
      <c r="P21" s="35">
        <f>(K21+M21)/N21</f>
        <v>0.71665240249419249</v>
      </c>
    </row>
    <row r="22" spans="1:16" ht="17.25" thickBot="1" x14ac:dyDescent="0.35">
      <c r="G22" s="29" t="s">
        <v>32</v>
      </c>
      <c r="H22" s="31">
        <f>H21/H23</f>
        <v>0.53960029607698001</v>
      </c>
      <c r="I22" s="31">
        <f t="shared" ref="I22:N22" si="17">I21/I23</f>
        <v>0.35342979635584137</v>
      </c>
      <c r="J22" s="31">
        <f t="shared" si="17"/>
        <v>0.45585738539898135</v>
      </c>
      <c r="K22" s="31">
        <f t="shared" si="17"/>
        <v>0.52406902815622158</v>
      </c>
      <c r="L22" s="31">
        <f t="shared" si="17"/>
        <v>0.25908790482485128</v>
      </c>
      <c r="M22" s="31">
        <f t="shared" si="17"/>
        <v>0.601006148686417</v>
      </c>
      <c r="N22" s="31">
        <f t="shared" si="17"/>
        <v>0.497627159892918</v>
      </c>
    </row>
    <row r="23" spans="1:16" ht="25.5" customHeight="1" x14ac:dyDescent="0.3">
      <c r="A23" s="207" t="s">
        <v>177</v>
      </c>
      <c r="B23" s="207"/>
      <c r="C23" s="207"/>
      <c r="D23" s="207"/>
      <c r="E23" s="207"/>
      <c r="F23" s="207"/>
      <c r="G23" s="28" t="s">
        <v>34</v>
      </c>
      <c r="H23" s="93">
        <f>H16+H21</f>
        <v>2702</v>
      </c>
      <c r="I23" s="19">
        <f t="shared" ref="I23:N23" si="18">I16+I21</f>
        <v>3732</v>
      </c>
      <c r="J23" s="19">
        <f t="shared" si="18"/>
        <v>2356</v>
      </c>
      <c r="K23" s="19">
        <f t="shared" si="18"/>
        <v>12111</v>
      </c>
      <c r="L23" s="19">
        <f t="shared" si="18"/>
        <v>3026</v>
      </c>
      <c r="M23" s="19">
        <f t="shared" si="18"/>
        <v>8945</v>
      </c>
      <c r="N23" s="19">
        <f t="shared" si="18"/>
        <v>32872</v>
      </c>
    </row>
    <row r="24" spans="1:16" x14ac:dyDescent="0.3">
      <c r="A24" s="42" t="s">
        <v>178</v>
      </c>
      <c r="G24" s="49" t="s">
        <v>180</v>
      </c>
      <c r="H24" s="45"/>
      <c r="I24" s="45"/>
      <c r="J24" s="45"/>
      <c r="K24" s="45"/>
      <c r="L24" s="45"/>
      <c r="M24" s="45"/>
      <c r="N24" s="45"/>
    </row>
    <row r="25" spans="1:16" x14ac:dyDescent="0.3">
      <c r="A25" s="43" t="s">
        <v>120</v>
      </c>
      <c r="G25" s="42" t="s">
        <v>130</v>
      </c>
    </row>
    <row r="26" spans="1:16" x14ac:dyDescent="0.3">
      <c r="G26" s="43" t="s">
        <v>120</v>
      </c>
    </row>
    <row r="27" spans="1:16" x14ac:dyDescent="0.3">
      <c r="A27" s="46" t="s">
        <v>163</v>
      </c>
    </row>
    <row r="28" spans="1:16" x14ac:dyDescent="0.3">
      <c r="G28" s="46" t="s">
        <v>163</v>
      </c>
    </row>
  </sheetData>
  <sortState xmlns:xlrd2="http://schemas.microsoft.com/office/spreadsheetml/2017/richdata2" ref="A3:E8">
    <sortCondition ref="A3"/>
  </sortState>
  <mergeCells count="5">
    <mergeCell ref="D2:E2"/>
    <mergeCell ref="D13:E13"/>
    <mergeCell ref="G3:G5"/>
    <mergeCell ref="G6:G8"/>
    <mergeCell ref="A23:F23"/>
  </mergeCells>
  <phoneticPr fontId="3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J40"/>
  <sheetViews>
    <sheetView workbookViewId="0"/>
  </sheetViews>
  <sheetFormatPr baseColWidth="10" defaultRowHeight="15" x14ac:dyDescent="0.25"/>
  <sheetData>
    <row r="1" spans="1:10" ht="16.5" x14ac:dyDescent="0.3">
      <c r="A1" s="16" t="s">
        <v>56</v>
      </c>
    </row>
    <row r="2" spans="1:10" ht="27.75" customHeight="1" x14ac:dyDescent="0.25">
      <c r="A2" s="212" t="s">
        <v>38</v>
      </c>
      <c r="B2" s="212" t="s">
        <v>39</v>
      </c>
      <c r="C2" s="214" t="s">
        <v>40</v>
      </c>
      <c r="D2" s="215"/>
      <c r="E2" s="216"/>
      <c r="F2" s="212" t="s">
        <v>181</v>
      </c>
      <c r="G2" s="214" t="s">
        <v>55</v>
      </c>
      <c r="H2" s="215"/>
      <c r="I2" s="216"/>
    </row>
    <row r="3" spans="1:10" ht="27.75" customHeight="1" x14ac:dyDescent="0.25">
      <c r="A3" s="213"/>
      <c r="B3" s="213"/>
      <c r="C3" s="60">
        <v>2023</v>
      </c>
      <c r="D3" s="60">
        <v>2024</v>
      </c>
      <c r="E3" s="60" t="s">
        <v>25</v>
      </c>
      <c r="F3" s="213"/>
      <c r="G3" s="60">
        <v>2023</v>
      </c>
      <c r="H3" s="60">
        <v>2024</v>
      </c>
      <c r="I3" s="60" t="s">
        <v>25</v>
      </c>
    </row>
    <row r="4" spans="1:10" x14ac:dyDescent="0.25">
      <c r="A4" s="217" t="s">
        <v>41</v>
      </c>
      <c r="B4" s="61" t="s">
        <v>42</v>
      </c>
      <c r="C4" s="64">
        <v>9357</v>
      </c>
      <c r="D4" s="64">
        <v>9188</v>
      </c>
      <c r="E4" s="65">
        <f>(D4-C4)/C4</f>
        <v>-1.806134444800684E-2</v>
      </c>
      <c r="F4" s="65">
        <f t="shared" ref="F4:F24" si="0">D4/$D$24</f>
        <v>0.27950839620345586</v>
      </c>
      <c r="G4" s="64">
        <v>4760</v>
      </c>
      <c r="H4" s="64">
        <v>5055</v>
      </c>
      <c r="I4" s="66">
        <f>(H4-G4)/G4</f>
        <v>6.1974789915966388E-2</v>
      </c>
      <c r="J4" s="150"/>
    </row>
    <row r="5" spans="1:10" x14ac:dyDescent="0.25">
      <c r="A5" s="218"/>
      <c r="B5" s="62" t="s">
        <v>43</v>
      </c>
      <c r="C5" s="71">
        <v>712</v>
      </c>
      <c r="D5" s="71">
        <v>818</v>
      </c>
      <c r="E5" s="67">
        <f t="shared" ref="E5:E24" si="1">(D5-C5)/C5</f>
        <v>0.14887640449438203</v>
      </c>
      <c r="F5" s="67">
        <f t="shared" si="0"/>
        <v>2.4884400097347287E-2</v>
      </c>
      <c r="G5" s="71">
        <v>1057</v>
      </c>
      <c r="H5" s="71">
        <v>811</v>
      </c>
      <c r="I5" s="68">
        <f t="shared" ref="I5:I24" si="2">(H5-G5)/G5</f>
        <v>-0.23273415326395458</v>
      </c>
      <c r="J5" s="74"/>
    </row>
    <row r="6" spans="1:10" x14ac:dyDescent="0.25">
      <c r="A6" s="219"/>
      <c r="B6" s="63" t="s">
        <v>44</v>
      </c>
      <c r="C6" s="69">
        <v>10069</v>
      </c>
      <c r="D6" s="167">
        <v>10006</v>
      </c>
      <c r="E6" s="70">
        <f t="shared" si="1"/>
        <v>-6.2568278875757277E-3</v>
      </c>
      <c r="F6" s="70">
        <f t="shared" si="0"/>
        <v>0.30439279630080313</v>
      </c>
      <c r="G6" s="69">
        <v>5817</v>
      </c>
      <c r="H6" s="167">
        <v>5866</v>
      </c>
      <c r="I6" s="70">
        <f t="shared" si="2"/>
        <v>8.4235860409145602E-3</v>
      </c>
      <c r="J6" s="74"/>
    </row>
    <row r="7" spans="1:10" x14ac:dyDescent="0.25">
      <c r="A7" s="217" t="s">
        <v>45</v>
      </c>
      <c r="B7" s="61" t="s">
        <v>46</v>
      </c>
      <c r="C7" s="64">
        <v>3232</v>
      </c>
      <c r="D7" s="64">
        <v>3281</v>
      </c>
      <c r="E7" s="65">
        <f t="shared" si="1"/>
        <v>1.516089108910891E-2</v>
      </c>
      <c r="F7" s="65">
        <f t="shared" si="0"/>
        <v>9.9811389632514E-2</v>
      </c>
      <c r="G7" s="64">
        <v>1291</v>
      </c>
      <c r="H7" s="64">
        <v>1218</v>
      </c>
      <c r="I7" s="65">
        <f t="shared" si="2"/>
        <v>-5.6545313710302095E-2</v>
      </c>
      <c r="J7" s="150"/>
    </row>
    <row r="8" spans="1:10" x14ac:dyDescent="0.25">
      <c r="A8" s="218"/>
      <c r="B8" s="62" t="s">
        <v>47</v>
      </c>
      <c r="C8" s="71">
        <v>1984</v>
      </c>
      <c r="D8" s="71">
        <v>2282</v>
      </c>
      <c r="E8" s="67">
        <f t="shared" si="1"/>
        <v>0.15020161290322581</v>
      </c>
      <c r="F8" s="67">
        <f t="shared" si="0"/>
        <v>6.9420783645655876E-2</v>
      </c>
      <c r="G8" s="71">
        <v>1174</v>
      </c>
      <c r="H8" s="71">
        <v>1472</v>
      </c>
      <c r="I8" s="67">
        <f t="shared" si="2"/>
        <v>0.25383304940374785</v>
      </c>
      <c r="J8" s="74"/>
    </row>
    <row r="9" spans="1:10" x14ac:dyDescent="0.25">
      <c r="A9" s="218"/>
      <c r="B9" s="62" t="s">
        <v>43</v>
      </c>
      <c r="C9" s="71">
        <v>806</v>
      </c>
      <c r="D9" s="71">
        <v>945</v>
      </c>
      <c r="E9" s="67">
        <f t="shared" si="1"/>
        <v>0.17245657568238212</v>
      </c>
      <c r="F9" s="67">
        <f t="shared" si="0"/>
        <v>2.874787052810903E-2</v>
      </c>
      <c r="G9" s="71">
        <v>648</v>
      </c>
      <c r="H9" s="71">
        <v>813</v>
      </c>
      <c r="I9" s="67">
        <f t="shared" si="2"/>
        <v>0.25462962962962965</v>
      </c>
      <c r="J9" s="74"/>
    </row>
    <row r="10" spans="1:10" x14ac:dyDescent="0.25">
      <c r="A10" s="219"/>
      <c r="B10" s="63" t="s">
        <v>44</v>
      </c>
      <c r="C10" s="69">
        <v>6022</v>
      </c>
      <c r="D10" s="167">
        <v>6508</v>
      </c>
      <c r="E10" s="70">
        <f t="shared" si="1"/>
        <v>8.0704085021587518E-2</v>
      </c>
      <c r="F10" s="70">
        <f t="shared" si="0"/>
        <v>0.1979800438062789</v>
      </c>
      <c r="G10" s="69">
        <v>3113</v>
      </c>
      <c r="H10" s="167">
        <v>3503</v>
      </c>
      <c r="I10" s="70">
        <f t="shared" si="2"/>
        <v>0.12528107934468358</v>
      </c>
      <c r="J10" s="74"/>
    </row>
    <row r="11" spans="1:10" s="104" customFormat="1" x14ac:dyDescent="0.25">
      <c r="A11" s="223" t="s">
        <v>156</v>
      </c>
      <c r="B11" s="224"/>
      <c r="C11" s="105">
        <f>C6+C10</f>
        <v>16091</v>
      </c>
      <c r="D11" s="105">
        <f>D6+D10</f>
        <v>16514</v>
      </c>
      <c r="E11" s="106">
        <f t="shared" si="1"/>
        <v>2.628798707351936E-2</v>
      </c>
      <c r="F11" s="106">
        <f>D11/$D$24</f>
        <v>0.50237284010708205</v>
      </c>
      <c r="G11" s="105">
        <f>G6+G10</f>
        <v>8930</v>
      </c>
      <c r="H11" s="105">
        <f>H6+H10</f>
        <v>9369</v>
      </c>
      <c r="I11" s="106">
        <f t="shared" si="2"/>
        <v>4.9160134378499441E-2</v>
      </c>
      <c r="J11" s="103"/>
    </row>
    <row r="12" spans="1:10" x14ac:dyDescent="0.25">
      <c r="A12" s="217" t="s">
        <v>48</v>
      </c>
      <c r="B12" s="61" t="s">
        <v>49</v>
      </c>
      <c r="C12" s="64">
        <v>6216</v>
      </c>
      <c r="D12" s="64">
        <v>6286</v>
      </c>
      <c r="E12" s="65">
        <f t="shared" si="1"/>
        <v>1.1261261261261261E-2</v>
      </c>
      <c r="F12" s="65">
        <f t="shared" si="0"/>
        <v>0.19122657580919933</v>
      </c>
      <c r="G12" s="64">
        <v>3447</v>
      </c>
      <c r="H12" s="64">
        <v>3403</v>
      </c>
      <c r="I12" s="65">
        <f t="shared" si="2"/>
        <v>-1.2764722947490571E-2</v>
      </c>
      <c r="J12" s="74"/>
    </row>
    <row r="13" spans="1:10" x14ac:dyDescent="0.25">
      <c r="A13" s="218"/>
      <c r="B13" s="62" t="s">
        <v>43</v>
      </c>
      <c r="C13" s="71">
        <v>1110</v>
      </c>
      <c r="D13" s="71">
        <v>1105</v>
      </c>
      <c r="E13" s="67">
        <f t="shared" si="1"/>
        <v>-4.5045045045045045E-3</v>
      </c>
      <c r="F13" s="67">
        <f t="shared" si="0"/>
        <v>3.3615234850328544E-2</v>
      </c>
      <c r="G13" s="71">
        <v>733</v>
      </c>
      <c r="H13" s="71">
        <v>761</v>
      </c>
      <c r="I13" s="67">
        <f t="shared" si="2"/>
        <v>3.8199181446111868E-2</v>
      </c>
      <c r="J13" s="74"/>
    </row>
    <row r="14" spans="1:10" x14ac:dyDescent="0.25">
      <c r="A14" s="219"/>
      <c r="B14" s="63" t="s">
        <v>44</v>
      </c>
      <c r="C14" s="69">
        <v>7326</v>
      </c>
      <c r="D14" s="167">
        <v>7391</v>
      </c>
      <c r="E14" s="70">
        <f t="shared" si="1"/>
        <v>8.8725088725088719E-3</v>
      </c>
      <c r="F14" s="70">
        <f t="shared" si="0"/>
        <v>0.22484181065952785</v>
      </c>
      <c r="G14" s="69">
        <v>4180</v>
      </c>
      <c r="H14" s="167">
        <v>4164</v>
      </c>
      <c r="I14" s="70">
        <f t="shared" si="2"/>
        <v>-3.8277511961722489E-3</v>
      </c>
      <c r="J14" s="74"/>
    </row>
    <row r="15" spans="1:10" x14ac:dyDescent="0.25">
      <c r="A15" s="217" t="s">
        <v>50</v>
      </c>
      <c r="B15" s="61" t="s">
        <v>145</v>
      </c>
      <c r="C15" s="64">
        <v>1413</v>
      </c>
      <c r="D15" s="64">
        <v>1493</v>
      </c>
      <c r="E15" s="65">
        <f t="shared" si="1"/>
        <v>5.6617126680820945E-2</v>
      </c>
      <c r="F15" s="65">
        <f t="shared" si="0"/>
        <v>4.5418593331710881E-2</v>
      </c>
      <c r="G15" s="64">
        <v>925</v>
      </c>
      <c r="H15" s="64">
        <v>931</v>
      </c>
      <c r="I15" s="67">
        <f t="shared" si="2"/>
        <v>6.4864864864864862E-3</v>
      </c>
      <c r="J15" s="74"/>
    </row>
    <row r="16" spans="1:10" x14ac:dyDescent="0.25">
      <c r="A16" s="218"/>
      <c r="B16" s="62" t="s">
        <v>51</v>
      </c>
      <c r="C16" s="71">
        <v>615</v>
      </c>
      <c r="D16" s="71">
        <v>643</v>
      </c>
      <c r="E16" s="67">
        <f t="shared" si="1"/>
        <v>4.5528455284552849E-2</v>
      </c>
      <c r="F16" s="67">
        <f t="shared" si="0"/>
        <v>1.9560720369919689E-2</v>
      </c>
      <c r="G16" s="71">
        <v>584</v>
      </c>
      <c r="H16" s="71">
        <v>408</v>
      </c>
      <c r="I16" s="67">
        <f t="shared" si="2"/>
        <v>-0.30136986301369861</v>
      </c>
      <c r="J16" s="74"/>
    </row>
    <row r="17" spans="1:10" x14ac:dyDescent="0.25">
      <c r="A17" s="218"/>
      <c r="B17" s="62" t="s">
        <v>43</v>
      </c>
      <c r="C17" s="71">
        <v>2183</v>
      </c>
      <c r="D17" s="71">
        <v>2409</v>
      </c>
      <c r="E17" s="67">
        <f t="shared" si="1"/>
        <v>0.10352725606962895</v>
      </c>
      <c r="F17" s="67">
        <f t="shared" si="0"/>
        <v>7.3284254076417615E-2</v>
      </c>
      <c r="G17" s="71">
        <v>1583</v>
      </c>
      <c r="H17" s="71">
        <v>1777</v>
      </c>
      <c r="I17" s="67">
        <f t="shared" si="2"/>
        <v>0.12255211623499684</v>
      </c>
      <c r="J17" s="74"/>
    </row>
    <row r="18" spans="1:10" x14ac:dyDescent="0.25">
      <c r="A18" s="219"/>
      <c r="B18" s="63" t="s">
        <v>44</v>
      </c>
      <c r="C18" s="69">
        <v>4211</v>
      </c>
      <c r="D18" s="167">
        <v>4545</v>
      </c>
      <c r="E18" s="70">
        <f t="shared" si="1"/>
        <v>7.9316076941344099E-2</v>
      </c>
      <c r="F18" s="70">
        <f t="shared" si="0"/>
        <v>0.13826356777804819</v>
      </c>
      <c r="G18" s="69">
        <v>3092</v>
      </c>
      <c r="H18" s="167">
        <v>3116</v>
      </c>
      <c r="I18" s="70">
        <f t="shared" si="2"/>
        <v>7.7619663648124193E-3</v>
      </c>
      <c r="J18" s="74"/>
    </row>
    <row r="19" spans="1:10" x14ac:dyDescent="0.25">
      <c r="A19" s="217" t="s">
        <v>52</v>
      </c>
      <c r="B19" s="61" t="s">
        <v>53</v>
      </c>
      <c r="C19" s="64">
        <v>761</v>
      </c>
      <c r="D19" s="64">
        <v>681</v>
      </c>
      <c r="E19" s="65">
        <f t="shared" si="1"/>
        <v>-0.10512483574244415</v>
      </c>
      <c r="F19" s="65">
        <f t="shared" si="0"/>
        <v>2.0716719396446825E-2</v>
      </c>
      <c r="G19" s="64">
        <v>219</v>
      </c>
      <c r="H19" s="64">
        <v>235</v>
      </c>
      <c r="I19" s="65">
        <f t="shared" si="2"/>
        <v>7.3059360730593603E-2</v>
      </c>
      <c r="J19" s="74"/>
    </row>
    <row r="20" spans="1:10" x14ac:dyDescent="0.25">
      <c r="A20" s="218"/>
      <c r="B20" s="62" t="s">
        <v>54</v>
      </c>
      <c r="C20" s="71">
        <v>1246</v>
      </c>
      <c r="D20" s="71">
        <v>1250</v>
      </c>
      <c r="E20" s="67">
        <f t="shared" si="1"/>
        <v>3.2102728731942215E-3</v>
      </c>
      <c r="F20" s="67">
        <f t="shared" si="0"/>
        <v>3.8026283767339984E-2</v>
      </c>
      <c r="G20" s="71">
        <v>1068</v>
      </c>
      <c r="H20" s="71">
        <v>1039</v>
      </c>
      <c r="I20" s="67">
        <f t="shared" si="2"/>
        <v>-2.7153558052434457E-2</v>
      </c>
      <c r="J20" s="74"/>
    </row>
    <row r="21" spans="1:10" x14ac:dyDescent="0.25">
      <c r="A21" s="218"/>
      <c r="B21" s="62" t="s">
        <v>43</v>
      </c>
      <c r="C21" s="71">
        <v>2041</v>
      </c>
      <c r="D21" s="71">
        <v>2491</v>
      </c>
      <c r="E21" s="67">
        <f t="shared" si="1"/>
        <v>0.22048015678588928</v>
      </c>
      <c r="F21" s="67">
        <f t="shared" si="0"/>
        <v>7.5778778291555118E-2</v>
      </c>
      <c r="G21" s="71">
        <v>867</v>
      </c>
      <c r="H21" s="71">
        <v>1044</v>
      </c>
      <c r="I21" s="67">
        <f t="shared" si="2"/>
        <v>0.20415224913494809</v>
      </c>
      <c r="J21" s="74"/>
    </row>
    <row r="22" spans="1:10" x14ac:dyDescent="0.25">
      <c r="A22" s="219"/>
      <c r="B22" s="63" t="s">
        <v>44</v>
      </c>
      <c r="C22" s="69">
        <v>4048</v>
      </c>
      <c r="D22" s="167">
        <v>4422</v>
      </c>
      <c r="E22" s="70">
        <f t="shared" si="1"/>
        <v>9.2391304347826081E-2</v>
      </c>
      <c r="F22" s="70">
        <f t="shared" si="0"/>
        <v>0.13452178145534194</v>
      </c>
      <c r="G22" s="69">
        <v>2154</v>
      </c>
      <c r="H22" s="167">
        <v>2318</v>
      </c>
      <c r="I22" s="70">
        <f t="shared" si="2"/>
        <v>7.6137418755803155E-2</v>
      </c>
      <c r="J22" s="74"/>
    </row>
    <row r="23" spans="1:10" s="104" customFormat="1" x14ac:dyDescent="0.25">
      <c r="A23" s="223" t="s">
        <v>157</v>
      </c>
      <c r="B23" s="224"/>
      <c r="C23" s="107">
        <f>C14+C18+C22</f>
        <v>15585</v>
      </c>
      <c r="D23" s="107">
        <f>D14+D18+D22</f>
        <v>16358</v>
      </c>
      <c r="E23" s="108">
        <f t="shared" si="1"/>
        <v>4.9598973371831889E-2</v>
      </c>
      <c r="F23" s="106">
        <f>D23/$D$24</f>
        <v>0.497627159892918</v>
      </c>
      <c r="G23" s="107">
        <f>G14+G18+G22</f>
        <v>9426</v>
      </c>
      <c r="H23" s="107">
        <f>H14+H18+H22</f>
        <v>9598</v>
      </c>
      <c r="I23" s="108">
        <f t="shared" si="2"/>
        <v>1.8247400806280501E-2</v>
      </c>
      <c r="J23" s="103"/>
    </row>
    <row r="24" spans="1:10" x14ac:dyDescent="0.25">
      <c r="A24" s="220" t="s">
        <v>44</v>
      </c>
      <c r="B24" s="221"/>
      <c r="C24" s="72">
        <v>31676</v>
      </c>
      <c r="D24" s="72">
        <f>D11+D23</f>
        <v>32872</v>
      </c>
      <c r="E24" s="73">
        <f t="shared" si="1"/>
        <v>3.7757292587447908E-2</v>
      </c>
      <c r="F24" s="73">
        <f t="shared" si="0"/>
        <v>1</v>
      </c>
      <c r="G24" s="72">
        <v>18356</v>
      </c>
      <c r="H24" s="72">
        <f>H11+H23</f>
        <v>18967</v>
      </c>
      <c r="I24" s="73">
        <f t="shared" si="2"/>
        <v>3.3286118980169969E-2</v>
      </c>
      <c r="J24" s="74"/>
    </row>
    <row r="25" spans="1:10" ht="36.75" customHeight="1" x14ac:dyDescent="0.25">
      <c r="A25" s="222" t="s">
        <v>182</v>
      </c>
      <c r="B25" s="222"/>
      <c r="C25" s="222"/>
      <c r="D25" s="222"/>
      <c r="E25" s="222"/>
      <c r="F25" s="222"/>
      <c r="G25" s="222"/>
      <c r="H25" s="222"/>
      <c r="I25" s="222"/>
      <c r="J25" s="74"/>
    </row>
    <row r="27" spans="1:10" ht="16.5" x14ac:dyDescent="0.3">
      <c r="A27" s="16" t="s">
        <v>160</v>
      </c>
    </row>
    <row r="28" spans="1:10" x14ac:dyDescent="0.25">
      <c r="A28" s="208" t="s">
        <v>57</v>
      </c>
      <c r="B28" s="210" t="s">
        <v>58</v>
      </c>
      <c r="C28" s="211"/>
      <c r="D28" s="208" t="s">
        <v>25</v>
      </c>
    </row>
    <row r="29" spans="1:10" x14ac:dyDescent="0.25">
      <c r="A29" s="209"/>
      <c r="B29" s="110">
        <v>2023</v>
      </c>
      <c r="C29" s="110">
        <v>2024</v>
      </c>
      <c r="D29" s="209"/>
    </row>
    <row r="30" spans="1:10" x14ac:dyDescent="0.25">
      <c r="A30" s="111" t="s">
        <v>42</v>
      </c>
      <c r="B30" s="112">
        <v>2096</v>
      </c>
      <c r="C30" s="64">
        <v>2198</v>
      </c>
      <c r="D30" s="113">
        <f>(C30-B30)/B30</f>
        <v>4.8664122137404578E-2</v>
      </c>
      <c r="E30" s="150"/>
      <c r="F30" s="150"/>
    </row>
    <row r="31" spans="1:10" x14ac:dyDescent="0.25">
      <c r="A31" s="114" t="s">
        <v>46</v>
      </c>
      <c r="B31" s="115">
        <v>323</v>
      </c>
      <c r="C31" s="71">
        <v>284</v>
      </c>
      <c r="D31" s="116">
        <f t="shared" ref="D31:D33" si="3">(C31-B31)/B31</f>
        <v>-0.12074303405572756</v>
      </c>
    </row>
    <row r="32" spans="1:10" x14ac:dyDescent="0.25">
      <c r="A32" s="117" t="s">
        <v>43</v>
      </c>
      <c r="B32" s="118">
        <v>153</v>
      </c>
      <c r="C32" s="168">
        <v>31</v>
      </c>
      <c r="D32" s="119">
        <f t="shared" si="3"/>
        <v>-0.79738562091503273</v>
      </c>
      <c r="H32" s="78"/>
    </row>
    <row r="33" spans="1:4" x14ac:dyDescent="0.25">
      <c r="A33" s="120" t="s">
        <v>44</v>
      </c>
      <c r="B33" s="121">
        <v>2572</v>
      </c>
      <c r="C33" s="121">
        <f>C30+C31+C32</f>
        <v>2513</v>
      </c>
      <c r="D33" s="122">
        <f t="shared" si="3"/>
        <v>-2.2939346811819597E-2</v>
      </c>
    </row>
    <row r="34" spans="1:4" x14ac:dyDescent="0.25">
      <c r="A34" s="42" t="s">
        <v>183</v>
      </c>
    </row>
    <row r="35" spans="1:4" x14ac:dyDescent="0.25">
      <c r="A35" s="42" t="s">
        <v>121</v>
      </c>
    </row>
    <row r="36" spans="1:4" x14ac:dyDescent="0.25">
      <c r="A36" s="43" t="s">
        <v>120</v>
      </c>
    </row>
    <row r="38" spans="1:4" x14ac:dyDescent="0.25">
      <c r="A38" s="46" t="s">
        <v>163</v>
      </c>
    </row>
    <row r="40" spans="1:4" x14ac:dyDescent="0.25">
      <c r="B40" s="150"/>
      <c r="C40" s="150"/>
    </row>
  </sheetData>
  <mergeCells count="17">
    <mergeCell ref="F2:F3"/>
    <mergeCell ref="A28:A29"/>
    <mergeCell ref="B28:C28"/>
    <mergeCell ref="D28:D29"/>
    <mergeCell ref="A2:A3"/>
    <mergeCell ref="B2:B3"/>
    <mergeCell ref="C2:E2"/>
    <mergeCell ref="A4:A6"/>
    <mergeCell ref="A7:A10"/>
    <mergeCell ref="A12:A14"/>
    <mergeCell ref="A19:A22"/>
    <mergeCell ref="A24:B24"/>
    <mergeCell ref="A25:I25"/>
    <mergeCell ref="A15:A18"/>
    <mergeCell ref="A11:B11"/>
    <mergeCell ref="A23:B23"/>
    <mergeCell ref="G2:I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N29"/>
  <sheetViews>
    <sheetView workbookViewId="0"/>
  </sheetViews>
  <sheetFormatPr baseColWidth="10" defaultRowHeight="15" x14ac:dyDescent="0.25"/>
  <cols>
    <col min="1" max="1" width="45.85546875" style="32" bestFit="1" customWidth="1"/>
    <col min="10" max="12" width="11.5703125" bestFit="1" customWidth="1"/>
    <col min="13" max="13" width="12" bestFit="1" customWidth="1"/>
    <col min="14" max="14" width="11.5703125" bestFit="1" customWidth="1"/>
  </cols>
  <sheetData>
    <row r="1" spans="1:14" ht="16.5" x14ac:dyDescent="0.3">
      <c r="A1" s="33" t="s">
        <v>162</v>
      </c>
    </row>
    <row r="2" spans="1:14" ht="16.5" customHeight="1" x14ac:dyDescent="0.25">
      <c r="A2" s="225" t="s">
        <v>59</v>
      </c>
      <c r="B2" s="210" t="s">
        <v>60</v>
      </c>
      <c r="C2" s="227"/>
      <c r="D2" s="211"/>
      <c r="E2" s="210" t="s">
        <v>166</v>
      </c>
      <c r="F2" s="227"/>
      <c r="G2" s="227"/>
      <c r="H2" s="227"/>
      <c r="I2" s="227"/>
      <c r="J2" s="228" t="s">
        <v>184</v>
      </c>
      <c r="K2" s="228"/>
      <c r="L2" s="228"/>
      <c r="M2" s="228"/>
      <c r="N2" s="228"/>
    </row>
    <row r="3" spans="1:14" x14ac:dyDescent="0.25">
      <c r="A3" s="226"/>
      <c r="B3" s="110">
        <v>2023</v>
      </c>
      <c r="C3" s="110">
        <v>2024</v>
      </c>
      <c r="D3" s="110" t="s">
        <v>25</v>
      </c>
      <c r="E3" s="110" t="s">
        <v>61</v>
      </c>
      <c r="F3" s="110" t="s">
        <v>62</v>
      </c>
      <c r="G3" s="110" t="s">
        <v>63</v>
      </c>
      <c r="H3" s="110" t="s">
        <v>64</v>
      </c>
      <c r="I3" s="123" t="s">
        <v>65</v>
      </c>
      <c r="J3" s="166" t="s">
        <v>61</v>
      </c>
      <c r="K3" s="166" t="s">
        <v>62</v>
      </c>
      <c r="L3" s="166" t="s">
        <v>63</v>
      </c>
      <c r="M3" s="166" t="s">
        <v>64</v>
      </c>
      <c r="N3" s="166" t="s">
        <v>65</v>
      </c>
    </row>
    <row r="4" spans="1:14" x14ac:dyDescent="0.25">
      <c r="A4" s="135" t="s">
        <v>158</v>
      </c>
      <c r="B4" s="124">
        <v>549</v>
      </c>
      <c r="C4" s="124">
        <v>564</v>
      </c>
      <c r="D4" s="125">
        <f>(C4-B4)/B4</f>
        <v>2.7322404371584699E-2</v>
      </c>
      <c r="E4" s="157"/>
      <c r="F4" s="157"/>
      <c r="G4" s="157"/>
      <c r="H4" s="124">
        <v>112</v>
      </c>
      <c r="I4" s="174">
        <v>452</v>
      </c>
      <c r="J4" s="177"/>
      <c r="K4" s="177"/>
      <c r="L4" s="177"/>
      <c r="M4" s="177">
        <v>0.14285714285714285</v>
      </c>
      <c r="N4" s="184">
        <v>2.2172949002217295E-3</v>
      </c>
    </row>
    <row r="5" spans="1:14" x14ac:dyDescent="0.25">
      <c r="A5" s="136" t="s">
        <v>66</v>
      </c>
      <c r="B5" s="126">
        <v>728</v>
      </c>
      <c r="C5" s="126">
        <v>709</v>
      </c>
      <c r="D5" s="151">
        <f t="shared" ref="D5:D23" si="0">(C5-B5)/B5</f>
        <v>-2.60989010989011E-2</v>
      </c>
      <c r="E5" s="126"/>
      <c r="F5" s="126">
        <v>3</v>
      </c>
      <c r="G5" s="126">
        <v>138</v>
      </c>
      <c r="H5" s="126">
        <v>214</v>
      </c>
      <c r="I5" s="169">
        <v>354</v>
      </c>
      <c r="J5" s="178"/>
      <c r="K5" s="178">
        <v>2</v>
      </c>
      <c r="L5" s="178">
        <v>0.15</v>
      </c>
      <c r="M5" s="178">
        <v>9.1836734693877556E-2</v>
      </c>
      <c r="N5" s="185">
        <v>-0.13868613138686131</v>
      </c>
    </row>
    <row r="6" spans="1:14" x14ac:dyDescent="0.25">
      <c r="A6" s="137" t="s">
        <v>67</v>
      </c>
      <c r="B6" s="102">
        <v>2060</v>
      </c>
      <c r="C6" s="102">
        <v>2081</v>
      </c>
      <c r="D6" s="152">
        <f t="shared" si="0"/>
        <v>1.0194174757281554E-2</v>
      </c>
      <c r="E6" s="127">
        <v>602</v>
      </c>
      <c r="F6" s="127">
        <v>967</v>
      </c>
      <c r="G6" s="127">
        <v>440</v>
      </c>
      <c r="H6" s="127">
        <v>49</v>
      </c>
      <c r="I6" s="170">
        <v>23</v>
      </c>
      <c r="J6" s="179">
        <v>-0.10416666666666667</v>
      </c>
      <c r="K6" s="179">
        <v>4.6536796536796536E-2</v>
      </c>
      <c r="L6" s="179">
        <v>5.7692307692307696E-2</v>
      </c>
      <c r="M6" s="179">
        <v>0.4</v>
      </c>
      <c r="N6" s="186">
        <v>0.76923076923076927</v>
      </c>
    </row>
    <row r="7" spans="1:14" x14ac:dyDescent="0.25">
      <c r="A7" s="137" t="s">
        <v>68</v>
      </c>
      <c r="B7" s="102">
        <v>3983</v>
      </c>
      <c r="C7" s="102">
        <v>4038</v>
      </c>
      <c r="D7" s="152">
        <f t="shared" si="0"/>
        <v>1.3808686919407481E-2</v>
      </c>
      <c r="E7" s="102">
        <v>2883</v>
      </c>
      <c r="F7" s="127">
        <v>637</v>
      </c>
      <c r="G7" s="127">
        <v>289</v>
      </c>
      <c r="H7" s="127">
        <v>215</v>
      </c>
      <c r="I7" s="170">
        <v>14</v>
      </c>
      <c r="J7" s="179">
        <v>3.7423533645196114E-2</v>
      </c>
      <c r="K7" s="179">
        <v>6.3191153238546603E-3</v>
      </c>
      <c r="L7" s="179">
        <v>-0.14497041420118342</v>
      </c>
      <c r="M7" s="179">
        <v>-4.0178571428571432E-2</v>
      </c>
      <c r="N7" s="186">
        <v>0.55555555555555558</v>
      </c>
    </row>
    <row r="8" spans="1:14" x14ac:dyDescent="0.25">
      <c r="A8" s="138" t="s">
        <v>69</v>
      </c>
      <c r="B8" s="128">
        <v>3079</v>
      </c>
      <c r="C8" s="128">
        <v>3161</v>
      </c>
      <c r="D8" s="153">
        <f t="shared" si="0"/>
        <v>2.6632023384215654E-2</v>
      </c>
      <c r="E8" s="128">
        <v>2668</v>
      </c>
      <c r="F8" s="129">
        <v>452</v>
      </c>
      <c r="G8" s="129">
        <v>24</v>
      </c>
      <c r="H8" s="129">
        <v>17</v>
      </c>
      <c r="I8" s="171"/>
      <c r="J8" s="180">
        <v>3.8132295719844361E-2</v>
      </c>
      <c r="K8" s="180">
        <v>-4.4052863436123352E-3</v>
      </c>
      <c r="L8" s="180">
        <v>-0.33333333333333331</v>
      </c>
      <c r="M8" s="180">
        <v>-0.10526315789473684</v>
      </c>
      <c r="N8" s="187"/>
    </row>
    <row r="9" spans="1:14" x14ac:dyDescent="0.25">
      <c r="A9" s="137" t="s">
        <v>70</v>
      </c>
      <c r="B9" s="102">
        <v>3074</v>
      </c>
      <c r="C9" s="102">
        <v>3063</v>
      </c>
      <c r="D9" s="152">
        <f t="shared" si="0"/>
        <v>-3.5783994795055302E-3</v>
      </c>
      <c r="E9" s="102">
        <v>2027</v>
      </c>
      <c r="F9" s="127">
        <v>577</v>
      </c>
      <c r="G9" s="127">
        <v>257</v>
      </c>
      <c r="H9" s="127">
        <v>157</v>
      </c>
      <c r="I9" s="170">
        <v>45</v>
      </c>
      <c r="J9" s="179">
        <v>-1.4584346135148274E-2</v>
      </c>
      <c r="K9" s="179">
        <v>1.736111111111111E-3</v>
      </c>
      <c r="L9" s="179">
        <v>6.1983471074380167E-2</v>
      </c>
      <c r="M9" s="179">
        <v>1.2903225806451613E-2</v>
      </c>
      <c r="N9" s="186">
        <v>2.2727272727272728E-2</v>
      </c>
    </row>
    <row r="10" spans="1:14" x14ac:dyDescent="0.25">
      <c r="A10" s="137" t="s">
        <v>71</v>
      </c>
      <c r="B10" s="127">
        <v>93</v>
      </c>
      <c r="C10" s="127">
        <v>84</v>
      </c>
      <c r="D10" s="152">
        <f t="shared" si="0"/>
        <v>-9.6774193548387094E-2</v>
      </c>
      <c r="E10" s="127">
        <v>37</v>
      </c>
      <c r="F10" s="127">
        <v>26</v>
      </c>
      <c r="G10" s="127">
        <v>21</v>
      </c>
      <c r="H10" s="127"/>
      <c r="I10" s="170"/>
      <c r="J10" s="179">
        <v>-0.17777777777777778</v>
      </c>
      <c r="K10" s="179">
        <v>-0.27777777777777779</v>
      </c>
      <c r="L10" s="179">
        <v>0.75</v>
      </c>
      <c r="M10" s="179"/>
      <c r="N10" s="186"/>
    </row>
    <row r="11" spans="1:14" x14ac:dyDescent="0.25">
      <c r="A11" s="137" t="s">
        <v>72</v>
      </c>
      <c r="B11" s="102">
        <v>4211</v>
      </c>
      <c r="C11" s="102">
        <v>4284</v>
      </c>
      <c r="D11" s="152">
        <f t="shared" si="0"/>
        <v>1.7335549750653052E-2</v>
      </c>
      <c r="E11" s="102">
        <v>1530</v>
      </c>
      <c r="F11" s="102">
        <v>1608</v>
      </c>
      <c r="G11" s="127">
        <v>801</v>
      </c>
      <c r="H11" s="127">
        <v>271</v>
      </c>
      <c r="I11" s="170">
        <v>74</v>
      </c>
      <c r="J11" s="179">
        <v>-2.2988505747126436E-2</v>
      </c>
      <c r="K11" s="179">
        <v>4.2125729099157488E-2</v>
      </c>
      <c r="L11" s="179">
        <v>2.1683673469387755E-2</v>
      </c>
      <c r="M11" s="179">
        <v>0.13865546218487396</v>
      </c>
      <c r="N11" s="186">
        <v>-7.4999999999999997E-2</v>
      </c>
    </row>
    <row r="12" spans="1:14" x14ac:dyDescent="0.25">
      <c r="A12" s="139" t="s">
        <v>73</v>
      </c>
      <c r="B12" s="130">
        <v>1816</v>
      </c>
      <c r="C12" s="130">
        <v>1836</v>
      </c>
      <c r="D12" s="154">
        <f t="shared" si="0"/>
        <v>1.1013215859030838E-2</v>
      </c>
      <c r="E12" s="130">
        <v>767</v>
      </c>
      <c r="F12" s="130">
        <v>813</v>
      </c>
      <c r="G12" s="130">
        <v>256</v>
      </c>
      <c r="H12" s="130"/>
      <c r="I12" s="172"/>
      <c r="J12" s="181">
        <v>-3.4005037783375318E-2</v>
      </c>
      <c r="K12" s="181">
        <v>4.3645699614890884E-2</v>
      </c>
      <c r="L12" s="181">
        <v>5.3497942386831275E-2</v>
      </c>
      <c r="M12" s="181"/>
      <c r="N12" s="188"/>
    </row>
    <row r="13" spans="1:14" x14ac:dyDescent="0.25">
      <c r="A13" s="135" t="s">
        <v>74</v>
      </c>
      <c r="B13" s="131">
        <v>14149</v>
      </c>
      <c r="C13" s="131">
        <v>14259</v>
      </c>
      <c r="D13" s="125">
        <f t="shared" si="0"/>
        <v>7.77440101773977E-3</v>
      </c>
      <c r="E13" s="131">
        <v>7079</v>
      </c>
      <c r="F13" s="131">
        <v>3818</v>
      </c>
      <c r="G13" s="131">
        <v>1946</v>
      </c>
      <c r="H13" s="124">
        <v>906</v>
      </c>
      <c r="I13" s="174">
        <v>510</v>
      </c>
      <c r="J13" s="177">
        <v>-5.6187666807135835E-3</v>
      </c>
      <c r="K13" s="177">
        <v>2.8279019660651765E-2</v>
      </c>
      <c r="L13" s="177">
        <v>1.7782426778242679E-2</v>
      </c>
      <c r="M13" s="177">
        <v>6.8396226415094338E-2</v>
      </c>
      <c r="N13" s="184">
        <v>-8.4380610412926396E-2</v>
      </c>
    </row>
    <row r="14" spans="1:14" x14ac:dyDescent="0.25">
      <c r="A14" s="136" t="s">
        <v>75</v>
      </c>
      <c r="B14" s="126">
        <v>13</v>
      </c>
      <c r="C14" s="126">
        <v>11</v>
      </c>
      <c r="D14" s="151">
        <f t="shared" si="0"/>
        <v>-0.15384615384615385</v>
      </c>
      <c r="E14" s="126"/>
      <c r="F14" s="126">
        <v>9</v>
      </c>
      <c r="G14" s="126">
        <v>2</v>
      </c>
      <c r="H14" s="126"/>
      <c r="I14" s="169"/>
      <c r="J14" s="178"/>
      <c r="K14" s="178">
        <v>-0.25</v>
      </c>
      <c r="L14" s="178">
        <v>1</v>
      </c>
      <c r="M14" s="178"/>
      <c r="N14" s="185"/>
    </row>
    <row r="15" spans="1:14" x14ac:dyDescent="0.25">
      <c r="A15" s="137" t="s">
        <v>76</v>
      </c>
      <c r="B15" s="102">
        <v>10217</v>
      </c>
      <c r="C15" s="102">
        <v>10531</v>
      </c>
      <c r="D15" s="152">
        <f t="shared" si="0"/>
        <v>3.073309190564745E-2</v>
      </c>
      <c r="E15" s="127">
        <v>1068</v>
      </c>
      <c r="F15" s="127">
        <v>802</v>
      </c>
      <c r="G15" s="102">
        <v>3556</v>
      </c>
      <c r="H15" s="127">
        <v>2439</v>
      </c>
      <c r="I15" s="170">
        <v>2666</v>
      </c>
      <c r="J15" s="179">
        <v>-5.3191489361702128E-2</v>
      </c>
      <c r="K15" s="179">
        <v>8.3783783783783788E-2</v>
      </c>
      <c r="L15" s="179">
        <v>-7.5355847055540047E-3</v>
      </c>
      <c r="M15" s="179">
        <v>1.4559068219633943E-2</v>
      </c>
      <c r="N15" s="186">
        <v>0.12870448772226925</v>
      </c>
    </row>
    <row r="16" spans="1:14" x14ac:dyDescent="0.25">
      <c r="A16" s="138" t="s">
        <v>77</v>
      </c>
      <c r="B16" s="128">
        <v>5623</v>
      </c>
      <c r="C16" s="128">
        <v>5960</v>
      </c>
      <c r="D16" s="153">
        <f t="shared" si="0"/>
        <v>5.9932420416147963E-2</v>
      </c>
      <c r="E16" s="129">
        <v>984</v>
      </c>
      <c r="F16" s="129">
        <v>732</v>
      </c>
      <c r="G16" s="129">
        <v>2363</v>
      </c>
      <c r="H16" s="129">
        <v>620</v>
      </c>
      <c r="I16" s="171">
        <v>1261</v>
      </c>
      <c r="J16" s="180">
        <v>-4.0935672514619881E-2</v>
      </c>
      <c r="K16" s="180">
        <v>7.331378299120235E-2</v>
      </c>
      <c r="L16" s="180">
        <v>1.1558219178082191E-2</v>
      </c>
      <c r="M16" s="180">
        <v>7.0811744386873918E-2</v>
      </c>
      <c r="N16" s="187">
        <v>0.26100000000000001</v>
      </c>
    </row>
    <row r="17" spans="1:14" x14ac:dyDescent="0.25">
      <c r="A17" s="137" t="s">
        <v>78</v>
      </c>
      <c r="B17" s="127">
        <v>1677</v>
      </c>
      <c r="C17" s="127">
        <v>2004</v>
      </c>
      <c r="D17" s="152">
        <f t="shared" si="0"/>
        <v>0.19499105545617174</v>
      </c>
      <c r="E17" s="127">
        <v>17</v>
      </c>
      <c r="F17" s="127">
        <v>59</v>
      </c>
      <c r="G17" s="127">
        <v>771</v>
      </c>
      <c r="H17" s="127">
        <v>601</v>
      </c>
      <c r="I17" s="170">
        <v>556</v>
      </c>
      <c r="J17" s="179">
        <v>16</v>
      </c>
      <c r="K17" s="179">
        <v>0.13461538461538461</v>
      </c>
      <c r="L17" s="179">
        <v>5.6164383561643834E-2</v>
      </c>
      <c r="M17" s="179">
        <v>0.3036876355748373</v>
      </c>
      <c r="N17" s="186">
        <v>0.28406466512702078</v>
      </c>
    </row>
    <row r="18" spans="1:14" x14ac:dyDescent="0.25">
      <c r="A18" s="137" t="s">
        <v>79</v>
      </c>
      <c r="B18" s="102">
        <v>4593</v>
      </c>
      <c r="C18" s="102">
        <v>5027</v>
      </c>
      <c r="D18" s="152">
        <f t="shared" si="0"/>
        <v>9.449161767907685E-2</v>
      </c>
      <c r="E18" s="102">
        <v>1752</v>
      </c>
      <c r="F18" s="102">
        <v>1772</v>
      </c>
      <c r="G18" s="127">
        <v>1016</v>
      </c>
      <c r="H18" s="127">
        <v>424</v>
      </c>
      <c r="I18" s="170">
        <v>63</v>
      </c>
      <c r="J18" s="179">
        <v>9.7982708933717581E-3</v>
      </c>
      <c r="K18" s="179">
        <v>0.21369863013698631</v>
      </c>
      <c r="L18" s="179">
        <v>2.0080321285140562E-2</v>
      </c>
      <c r="M18" s="179">
        <v>0.2148997134670487</v>
      </c>
      <c r="N18" s="186">
        <v>0.18867924528301888</v>
      </c>
    </row>
    <row r="19" spans="1:14" x14ac:dyDescent="0.25">
      <c r="A19" s="138" t="s">
        <v>80</v>
      </c>
      <c r="B19" s="129">
        <v>779</v>
      </c>
      <c r="C19" s="129">
        <v>819</v>
      </c>
      <c r="D19" s="153">
        <f t="shared" si="0"/>
        <v>5.1347881899871634E-2</v>
      </c>
      <c r="E19" s="129">
        <v>391</v>
      </c>
      <c r="F19" s="129">
        <v>120</v>
      </c>
      <c r="G19" s="129">
        <v>281</v>
      </c>
      <c r="H19" s="129">
        <v>27</v>
      </c>
      <c r="I19" s="171"/>
      <c r="J19" s="180">
        <v>-6.235011990407674E-2</v>
      </c>
      <c r="K19" s="180">
        <v>0.22448979591836735</v>
      </c>
      <c r="L19" s="180">
        <v>6.4393939393939392E-2</v>
      </c>
      <c r="M19" s="180"/>
      <c r="N19" s="187"/>
    </row>
    <row r="20" spans="1:14" x14ac:dyDescent="0.25">
      <c r="A20" s="138" t="s">
        <v>81</v>
      </c>
      <c r="B20" s="128">
        <v>1605</v>
      </c>
      <c r="C20" s="128">
        <v>1620</v>
      </c>
      <c r="D20" s="153">
        <f t="shared" si="0"/>
        <v>9.3457943925233638E-3</v>
      </c>
      <c r="E20" s="129">
        <v>901</v>
      </c>
      <c r="F20" s="129">
        <v>543</v>
      </c>
      <c r="G20" s="129">
        <v>176</v>
      </c>
      <c r="H20" s="129"/>
      <c r="I20" s="171"/>
      <c r="J20" s="180">
        <v>-4.9578059071729956E-2</v>
      </c>
      <c r="K20" s="180">
        <v>0.11958762886597939</v>
      </c>
      <c r="L20" s="180">
        <v>2.3255813953488372E-2</v>
      </c>
      <c r="M20" s="180"/>
      <c r="N20" s="187"/>
    </row>
    <row r="21" spans="1:14" x14ac:dyDescent="0.25">
      <c r="A21" s="140" t="s">
        <v>82</v>
      </c>
      <c r="B21" s="132">
        <v>478</v>
      </c>
      <c r="C21" s="132">
        <v>476</v>
      </c>
      <c r="D21" s="155">
        <f t="shared" si="0"/>
        <v>-4.1841004184100415E-3</v>
      </c>
      <c r="E21" s="132">
        <v>90</v>
      </c>
      <c r="F21" s="132">
        <v>48</v>
      </c>
      <c r="G21" s="132">
        <v>100</v>
      </c>
      <c r="H21" s="132">
        <v>63</v>
      </c>
      <c r="I21" s="173">
        <v>175</v>
      </c>
      <c r="J21" s="182">
        <v>4.6511627906976744E-2</v>
      </c>
      <c r="K21" s="182">
        <v>6.6666666666666666E-2</v>
      </c>
      <c r="L21" s="182">
        <v>-3.8461538461538464E-2</v>
      </c>
      <c r="M21" s="182">
        <v>0.23529411764705882</v>
      </c>
      <c r="N21" s="189">
        <v>-8.8541666666666671E-2</v>
      </c>
    </row>
    <row r="22" spans="1:14" x14ac:dyDescent="0.25">
      <c r="A22" s="135" t="s">
        <v>83</v>
      </c>
      <c r="B22" s="131">
        <v>16978</v>
      </c>
      <c r="C22" s="131">
        <v>18049</v>
      </c>
      <c r="D22" s="125">
        <f t="shared" si="0"/>
        <v>6.3081635057132754E-2</v>
      </c>
      <c r="E22" s="131">
        <v>2927</v>
      </c>
      <c r="F22" s="131">
        <v>2690</v>
      </c>
      <c r="G22" s="131">
        <v>5445</v>
      </c>
      <c r="H22" s="131">
        <v>3527</v>
      </c>
      <c r="I22" s="176">
        <v>3460</v>
      </c>
      <c r="J22" s="177">
        <v>-7.7966101694915257E-3</v>
      </c>
      <c r="K22" s="177">
        <v>0.16500649631875269</v>
      </c>
      <c r="L22" s="177">
        <v>5.7258958256372365E-3</v>
      </c>
      <c r="M22" s="177">
        <v>8.0245022970903523E-2</v>
      </c>
      <c r="N22" s="184">
        <v>0.13815789473684212</v>
      </c>
    </row>
    <row r="23" spans="1:14" x14ac:dyDescent="0.25">
      <c r="A23" s="141" t="s">
        <v>84</v>
      </c>
      <c r="B23" s="133">
        <v>31676</v>
      </c>
      <c r="C23" s="133">
        <v>32872</v>
      </c>
      <c r="D23" s="134">
        <f t="shared" si="0"/>
        <v>3.7757292587447908E-2</v>
      </c>
      <c r="E23" s="133">
        <v>10006</v>
      </c>
      <c r="F23" s="133">
        <v>6508</v>
      </c>
      <c r="G23" s="133">
        <v>7391</v>
      </c>
      <c r="H23" s="133">
        <v>4545</v>
      </c>
      <c r="I23" s="175">
        <v>4422</v>
      </c>
      <c r="J23" s="183">
        <v>-6.2568278875757277E-3</v>
      </c>
      <c r="K23" s="183">
        <v>8.0704085021587518E-2</v>
      </c>
      <c r="L23" s="183">
        <v>8.8725088725088719E-3</v>
      </c>
      <c r="M23" s="183">
        <v>7.9316076941344099E-2</v>
      </c>
      <c r="N23" s="190">
        <v>9.2391304347826081E-2</v>
      </c>
    </row>
    <row r="24" spans="1:14" ht="26.25" customHeight="1" x14ac:dyDescent="0.25">
      <c r="A24" s="222" t="s">
        <v>185</v>
      </c>
      <c r="B24" s="222"/>
      <c r="C24" s="222"/>
      <c r="D24" s="222"/>
      <c r="E24" s="222"/>
      <c r="F24" s="222"/>
      <c r="G24" s="222"/>
      <c r="H24" s="222"/>
      <c r="I24" s="222"/>
    </row>
    <row r="25" spans="1:14" x14ac:dyDescent="0.25">
      <c r="A25" s="42" t="s">
        <v>121</v>
      </c>
    </row>
    <row r="26" spans="1:14" x14ac:dyDescent="0.25">
      <c r="A26" s="43" t="s">
        <v>120</v>
      </c>
    </row>
    <row r="27" spans="1:14" x14ac:dyDescent="0.25">
      <c r="A27" s="109" t="s">
        <v>159</v>
      </c>
    </row>
    <row r="29" spans="1:14" x14ac:dyDescent="0.25">
      <c r="A29" s="46" t="s">
        <v>163</v>
      </c>
    </row>
  </sheetData>
  <mergeCells count="5">
    <mergeCell ref="A2:A3"/>
    <mergeCell ref="B2:D2"/>
    <mergeCell ref="E2:I2"/>
    <mergeCell ref="A24:I24"/>
    <mergeCell ref="J2:N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Q28"/>
  <sheetViews>
    <sheetView workbookViewId="0"/>
  </sheetViews>
  <sheetFormatPr baseColWidth="10" defaultRowHeight="15" x14ac:dyDescent="0.25"/>
  <cols>
    <col min="4" max="4" width="15.140625" bestFit="1" customWidth="1"/>
    <col min="6" max="6" width="13.7109375" bestFit="1" customWidth="1"/>
  </cols>
  <sheetData>
    <row r="1" spans="1:17" ht="16.5" x14ac:dyDescent="0.3">
      <c r="A1" s="16" t="s">
        <v>167</v>
      </c>
      <c r="K1" s="16"/>
    </row>
    <row r="2" spans="1:17" x14ac:dyDescent="0.25">
      <c r="A2" s="59"/>
      <c r="B2" s="59"/>
      <c r="C2" s="59"/>
      <c r="D2" s="59"/>
      <c r="E2" s="59"/>
      <c r="F2" s="59"/>
      <c r="G2" s="59"/>
      <c r="H2" s="59"/>
      <c r="I2" s="59"/>
      <c r="J2" s="59"/>
      <c r="K2" s="59"/>
      <c r="L2" s="59"/>
      <c r="M2" s="59"/>
      <c r="N2" s="59"/>
      <c r="O2" s="59"/>
      <c r="P2" s="59"/>
      <c r="Q2" s="59"/>
    </row>
    <row r="3" spans="1:17" x14ac:dyDescent="0.25">
      <c r="A3" s="59"/>
      <c r="B3" s="59"/>
      <c r="C3" s="59"/>
      <c r="D3" s="59"/>
      <c r="E3" s="59"/>
      <c r="F3" s="59"/>
      <c r="G3" s="59"/>
      <c r="H3" s="59"/>
      <c r="I3" s="59"/>
      <c r="J3" s="59"/>
      <c r="K3" s="59"/>
      <c r="L3" s="59"/>
      <c r="M3" s="59"/>
      <c r="N3" s="59"/>
      <c r="O3" s="59"/>
      <c r="P3" s="59"/>
      <c r="Q3" s="59"/>
    </row>
    <row r="4" spans="1:17" x14ac:dyDescent="0.25">
      <c r="A4" s="59"/>
      <c r="B4" s="59"/>
      <c r="C4" s="59"/>
      <c r="D4" s="59"/>
      <c r="E4" s="59"/>
      <c r="F4" s="59"/>
      <c r="G4" s="59"/>
      <c r="H4" s="59"/>
      <c r="I4" s="59"/>
      <c r="J4" s="59"/>
      <c r="K4" s="59"/>
      <c r="L4" s="59"/>
      <c r="M4" s="59"/>
      <c r="N4" s="59"/>
      <c r="O4" s="59"/>
      <c r="P4" s="59"/>
      <c r="Q4" s="59"/>
    </row>
    <row r="5" spans="1:17" x14ac:dyDescent="0.25">
      <c r="A5" s="59"/>
      <c r="B5" s="59"/>
      <c r="C5" s="59"/>
      <c r="D5" s="59"/>
      <c r="E5" s="59"/>
      <c r="F5" s="59"/>
      <c r="G5" s="59"/>
      <c r="H5" s="59"/>
      <c r="I5" s="59"/>
      <c r="J5" s="59"/>
      <c r="K5" s="59"/>
      <c r="L5" s="59"/>
      <c r="M5" s="59"/>
      <c r="N5" s="59"/>
      <c r="O5" s="59"/>
      <c r="P5" s="59"/>
      <c r="Q5" s="59"/>
    </row>
    <row r="6" spans="1:17" x14ac:dyDescent="0.25">
      <c r="A6" s="59"/>
      <c r="B6" s="59"/>
      <c r="C6" s="59"/>
      <c r="D6" s="59"/>
      <c r="E6" s="59"/>
      <c r="F6" s="59"/>
      <c r="G6" s="59"/>
      <c r="H6" s="59"/>
      <c r="I6" s="59"/>
      <c r="J6" s="59"/>
      <c r="K6" s="59"/>
      <c r="L6" s="59"/>
      <c r="M6" s="59"/>
      <c r="N6" s="59"/>
      <c r="O6" s="59"/>
      <c r="P6" s="59"/>
      <c r="Q6" s="59"/>
    </row>
    <row r="7" spans="1:17" x14ac:dyDescent="0.25">
      <c r="A7" s="59"/>
      <c r="B7" s="59"/>
      <c r="C7" s="59"/>
      <c r="D7" s="59"/>
      <c r="E7" s="59"/>
      <c r="F7" s="59"/>
      <c r="G7" s="59"/>
      <c r="H7" s="59"/>
      <c r="I7" s="59"/>
      <c r="J7" s="59"/>
      <c r="K7" s="59"/>
      <c r="L7" s="59"/>
      <c r="M7" s="59"/>
      <c r="N7" s="59"/>
      <c r="O7" s="59"/>
      <c r="P7" s="59"/>
      <c r="Q7" s="59"/>
    </row>
    <row r="8" spans="1:17" x14ac:dyDescent="0.25">
      <c r="A8" s="59"/>
      <c r="B8" s="59"/>
      <c r="C8" s="59"/>
      <c r="D8" s="59"/>
      <c r="E8" s="59"/>
      <c r="F8" s="59"/>
      <c r="G8" s="59"/>
      <c r="H8" s="59"/>
      <c r="I8" s="59"/>
      <c r="J8" s="59"/>
      <c r="K8" s="59"/>
      <c r="L8" s="59"/>
      <c r="M8" s="59"/>
      <c r="N8" s="59"/>
      <c r="O8" s="59"/>
      <c r="P8" s="59"/>
      <c r="Q8" s="59"/>
    </row>
    <row r="9" spans="1:17" x14ac:dyDescent="0.25">
      <c r="A9" s="59"/>
      <c r="B9" s="59"/>
      <c r="C9" s="59"/>
      <c r="D9" s="59"/>
      <c r="E9" s="59"/>
      <c r="F9" s="59"/>
      <c r="G9" s="59"/>
      <c r="H9" s="59"/>
      <c r="I9" s="59"/>
      <c r="J9" s="59"/>
      <c r="K9" s="59"/>
      <c r="L9" s="59"/>
      <c r="M9" s="59"/>
      <c r="N9" s="59"/>
      <c r="O9" s="59"/>
      <c r="P9" s="59"/>
      <c r="Q9" s="59"/>
    </row>
    <row r="10" spans="1:17" x14ac:dyDescent="0.25">
      <c r="A10" s="59"/>
      <c r="B10" s="59"/>
      <c r="C10" s="59"/>
      <c r="D10" s="59"/>
      <c r="E10" s="59"/>
      <c r="F10" s="59"/>
      <c r="G10" s="59"/>
      <c r="H10" s="59"/>
      <c r="I10" s="59"/>
      <c r="J10" s="59"/>
      <c r="K10" s="59"/>
      <c r="L10" s="59"/>
      <c r="M10" s="59"/>
      <c r="N10" s="59"/>
      <c r="O10" s="59"/>
      <c r="P10" s="59"/>
      <c r="Q10" s="59"/>
    </row>
    <row r="11" spans="1:17" x14ac:dyDescent="0.25">
      <c r="A11" s="59"/>
      <c r="B11" s="59"/>
      <c r="C11" s="59"/>
      <c r="D11" s="59"/>
      <c r="E11" s="59"/>
      <c r="F11" s="59"/>
      <c r="G11" s="59"/>
      <c r="H11" s="59"/>
      <c r="I11" s="59"/>
      <c r="J11" s="59"/>
      <c r="K11" s="59"/>
      <c r="L11" s="59"/>
      <c r="M11" s="59"/>
      <c r="N11" s="59"/>
      <c r="O11" s="59"/>
      <c r="P11" s="59"/>
      <c r="Q11" s="59"/>
    </row>
    <row r="12" spans="1:17" x14ac:dyDescent="0.25">
      <c r="A12" s="59"/>
      <c r="B12" s="59"/>
      <c r="C12" s="59"/>
      <c r="D12" s="59"/>
      <c r="E12" s="59"/>
      <c r="F12" s="59"/>
      <c r="G12" s="59"/>
      <c r="H12" s="59"/>
      <c r="I12" s="59"/>
      <c r="J12" s="59"/>
      <c r="K12" s="59"/>
      <c r="L12" s="59"/>
      <c r="M12" s="59"/>
      <c r="N12" s="59"/>
      <c r="O12" s="59"/>
      <c r="P12" s="59"/>
      <c r="Q12" s="59"/>
    </row>
    <row r="13" spans="1:17" ht="16.5" x14ac:dyDescent="0.3">
      <c r="A13" s="26" t="s">
        <v>23</v>
      </c>
      <c r="B13" s="6" t="s">
        <v>85</v>
      </c>
      <c r="C13" s="6" t="s">
        <v>86</v>
      </c>
      <c r="D13" s="6" t="s">
        <v>88</v>
      </c>
      <c r="F13" s="26" t="s">
        <v>134</v>
      </c>
      <c r="G13" s="6" t="s">
        <v>85</v>
      </c>
      <c r="H13" s="6" t="s">
        <v>86</v>
      </c>
      <c r="I13" s="6" t="s">
        <v>88</v>
      </c>
      <c r="K13" s="26"/>
      <c r="L13" s="6" t="s">
        <v>23</v>
      </c>
      <c r="M13" s="6" t="s">
        <v>134</v>
      </c>
    </row>
    <row r="14" spans="1:17" ht="16.5" x14ac:dyDescent="0.3">
      <c r="A14" s="3" t="s">
        <v>12</v>
      </c>
      <c r="B14" s="160">
        <v>3067</v>
      </c>
      <c r="C14" s="160">
        <v>6939</v>
      </c>
      <c r="D14" s="35">
        <f>B14/(B14+C14)</f>
        <v>0.30651609034579252</v>
      </c>
      <c r="F14" s="3" t="s">
        <v>12</v>
      </c>
      <c r="G14" s="160">
        <v>65389</v>
      </c>
      <c r="H14" s="160">
        <v>151336</v>
      </c>
      <c r="I14" s="35">
        <f>G14/(G14+H14)</f>
        <v>0.30171415388164724</v>
      </c>
      <c r="K14" s="3" t="s">
        <v>12</v>
      </c>
      <c r="L14" s="191">
        <v>0.30651609034579252</v>
      </c>
      <c r="M14" s="191">
        <v>0.30171415388164724</v>
      </c>
    </row>
    <row r="15" spans="1:17" ht="16.5" x14ac:dyDescent="0.3">
      <c r="A15" s="3" t="s">
        <v>13</v>
      </c>
      <c r="B15" s="160">
        <v>1984</v>
      </c>
      <c r="C15" s="160">
        <v>4524</v>
      </c>
      <c r="D15" s="35">
        <f t="shared" ref="D15:D19" si="0">B15/(B15+C15)</f>
        <v>0.30485556238475719</v>
      </c>
      <c r="F15" s="3" t="s">
        <v>13</v>
      </c>
      <c r="G15" s="160">
        <v>59068</v>
      </c>
      <c r="H15" s="160">
        <v>106580</v>
      </c>
      <c r="I15" s="35">
        <f t="shared" ref="I15:I19" si="1">G15/(G15+H15)</f>
        <v>0.35658746257123541</v>
      </c>
      <c r="K15" s="3" t="s">
        <v>13</v>
      </c>
      <c r="L15" s="191">
        <v>0.30485556238475719</v>
      </c>
      <c r="M15" s="191">
        <v>0.35658746257123541</v>
      </c>
    </row>
    <row r="16" spans="1:17" ht="16.5" x14ac:dyDescent="0.3">
      <c r="A16" s="3" t="s">
        <v>14</v>
      </c>
      <c r="B16" s="160">
        <v>3333</v>
      </c>
      <c r="C16" s="160">
        <v>4058</v>
      </c>
      <c r="D16" s="35">
        <f t="shared" si="0"/>
        <v>0.45095386280611555</v>
      </c>
      <c r="F16" s="3" t="s">
        <v>14</v>
      </c>
      <c r="G16" s="160">
        <v>104631</v>
      </c>
      <c r="H16" s="160">
        <v>124778</v>
      </c>
      <c r="I16" s="35">
        <f t="shared" si="1"/>
        <v>0.4560893426151546</v>
      </c>
      <c r="K16" s="3" t="s">
        <v>14</v>
      </c>
      <c r="L16" s="191">
        <v>0.45095386280611555</v>
      </c>
      <c r="M16" s="191">
        <v>0.4560893426151546</v>
      </c>
    </row>
    <row r="17" spans="1:13" ht="16.5" x14ac:dyDescent="0.3">
      <c r="A17" s="3" t="s">
        <v>15</v>
      </c>
      <c r="B17" s="160">
        <v>2121</v>
      </c>
      <c r="C17" s="160">
        <v>2424</v>
      </c>
      <c r="D17" s="35">
        <f t="shared" si="0"/>
        <v>0.46666666666666667</v>
      </c>
      <c r="F17" s="3" t="s">
        <v>15</v>
      </c>
      <c r="G17" s="160">
        <v>81342</v>
      </c>
      <c r="H17" s="160">
        <v>83381</v>
      </c>
      <c r="I17" s="35">
        <f t="shared" si="1"/>
        <v>0.49381082180387681</v>
      </c>
      <c r="K17" s="3" t="s">
        <v>15</v>
      </c>
      <c r="L17" s="191">
        <v>0.46666666666666667</v>
      </c>
      <c r="M17" s="191">
        <v>0.49381082180387681</v>
      </c>
    </row>
    <row r="18" spans="1:13" ht="16.5" x14ac:dyDescent="0.3">
      <c r="A18" s="3" t="s">
        <v>16</v>
      </c>
      <c r="B18" s="160">
        <v>2228</v>
      </c>
      <c r="C18" s="160">
        <v>2194</v>
      </c>
      <c r="D18" s="35">
        <f t="shared" si="0"/>
        <v>0.50384441429217552</v>
      </c>
      <c r="F18" s="3" t="s">
        <v>16</v>
      </c>
      <c r="G18" s="160">
        <v>126168</v>
      </c>
      <c r="H18" s="160">
        <v>125250</v>
      </c>
      <c r="I18" s="35">
        <f t="shared" si="1"/>
        <v>0.50182564494188964</v>
      </c>
      <c r="K18" s="3" t="s">
        <v>16</v>
      </c>
      <c r="L18" s="191">
        <v>0.50384441429217552</v>
      </c>
      <c r="M18" s="191">
        <v>0.50182564494188964</v>
      </c>
    </row>
    <row r="19" spans="1:13" ht="16.5" x14ac:dyDescent="0.3">
      <c r="A19" s="7" t="s">
        <v>87</v>
      </c>
      <c r="B19" s="164">
        <v>12733</v>
      </c>
      <c r="C19" s="164">
        <v>20139</v>
      </c>
      <c r="D19" s="21">
        <f t="shared" si="0"/>
        <v>0.38735093696763201</v>
      </c>
      <c r="F19" s="7" t="s">
        <v>87</v>
      </c>
      <c r="G19" s="164">
        <v>436598</v>
      </c>
      <c r="H19" s="164">
        <v>591325</v>
      </c>
      <c r="I19" s="21">
        <f t="shared" si="1"/>
        <v>0.42473803971698271</v>
      </c>
      <c r="K19" s="7" t="s">
        <v>87</v>
      </c>
      <c r="L19" s="192">
        <v>0.38735093696763201</v>
      </c>
      <c r="M19" s="192">
        <v>0.42473803971698271</v>
      </c>
    </row>
    <row r="21" spans="1:13" ht="16.5" x14ac:dyDescent="0.3">
      <c r="A21" s="7" t="s">
        <v>168</v>
      </c>
      <c r="B21" s="164">
        <v>6249</v>
      </c>
      <c r="C21" s="164">
        <v>12208</v>
      </c>
      <c r="D21" s="21">
        <f t="shared" ref="D21" si="2">B21/(B21+C21)</f>
        <v>0.3385707319716097</v>
      </c>
    </row>
    <row r="22" spans="1:13" ht="16.5" x14ac:dyDescent="0.3">
      <c r="A22" s="7" t="s">
        <v>146</v>
      </c>
      <c r="B22" s="58">
        <v>12198</v>
      </c>
      <c r="C22" s="58">
        <v>19478</v>
      </c>
      <c r="D22" s="21">
        <f t="shared" ref="D22:D23" si="3">B22/(B22+C22)</f>
        <v>0.3850865008208107</v>
      </c>
    </row>
    <row r="23" spans="1:13" ht="16.5" x14ac:dyDescent="0.3">
      <c r="A23" s="7" t="s">
        <v>169</v>
      </c>
      <c r="B23" s="164">
        <v>12733</v>
      </c>
      <c r="C23" s="164">
        <v>20139</v>
      </c>
      <c r="D23" s="21">
        <f t="shared" si="3"/>
        <v>0.38735093696763201</v>
      </c>
    </row>
    <row r="24" spans="1:13" x14ac:dyDescent="0.25">
      <c r="A24" s="42" t="s">
        <v>186</v>
      </c>
    </row>
    <row r="25" spans="1:13" x14ac:dyDescent="0.25">
      <c r="A25" s="42" t="s">
        <v>121</v>
      </c>
    </row>
    <row r="26" spans="1:13" x14ac:dyDescent="0.25">
      <c r="A26" s="43" t="s">
        <v>120</v>
      </c>
    </row>
    <row r="28" spans="1:13" x14ac:dyDescent="0.25">
      <c r="A28" s="46" t="s">
        <v>163</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T33"/>
  <sheetViews>
    <sheetView workbookViewId="0"/>
  </sheetViews>
  <sheetFormatPr baseColWidth="10" defaultRowHeight="16.5" x14ac:dyDescent="0.3"/>
  <cols>
    <col min="1" max="11" width="11.42578125" style="2"/>
    <col min="12" max="12" width="12.85546875" style="2" customWidth="1"/>
    <col min="13" max="16384" width="11.42578125" style="2"/>
  </cols>
  <sheetData>
    <row r="1" spans="1:20" x14ac:dyDescent="0.3">
      <c r="A1" s="33" t="s">
        <v>197</v>
      </c>
      <c r="L1" s="16" t="s">
        <v>170</v>
      </c>
    </row>
    <row r="2" spans="1:20" x14ac:dyDescent="0.3">
      <c r="L2" s="6"/>
      <c r="M2" s="6" t="s">
        <v>42</v>
      </c>
      <c r="N2" s="6" t="s">
        <v>108</v>
      </c>
      <c r="O2" s="6" t="s">
        <v>47</v>
      </c>
      <c r="P2" s="6" t="s">
        <v>49</v>
      </c>
    </row>
    <row r="3" spans="1:20" x14ac:dyDescent="0.3">
      <c r="L3" s="36" t="s">
        <v>99</v>
      </c>
      <c r="M3" s="193">
        <v>3613</v>
      </c>
      <c r="N3" s="193">
        <v>749</v>
      </c>
      <c r="O3" s="193">
        <v>462</v>
      </c>
      <c r="P3" s="193">
        <v>2248</v>
      </c>
    </row>
    <row r="4" spans="1:20" x14ac:dyDescent="0.3">
      <c r="L4" s="3" t="s">
        <v>109</v>
      </c>
      <c r="M4" s="160">
        <v>35</v>
      </c>
      <c r="N4" s="156"/>
      <c r="O4" s="160">
        <v>2</v>
      </c>
      <c r="P4" s="160">
        <v>66</v>
      </c>
    </row>
    <row r="5" spans="1:20" x14ac:dyDescent="0.3">
      <c r="L5" s="3" t="s">
        <v>110</v>
      </c>
      <c r="M5" s="160">
        <v>437</v>
      </c>
      <c r="N5" s="160">
        <v>96</v>
      </c>
      <c r="O5" s="160">
        <v>12</v>
      </c>
      <c r="P5" s="160">
        <v>90</v>
      </c>
    </row>
    <row r="6" spans="1:20" x14ac:dyDescent="0.3">
      <c r="L6" s="3" t="s">
        <v>111</v>
      </c>
      <c r="M6" s="160">
        <v>756</v>
      </c>
      <c r="N6" s="160">
        <v>31</v>
      </c>
      <c r="O6" s="160">
        <v>13</v>
      </c>
      <c r="P6" s="160">
        <v>85</v>
      </c>
    </row>
    <row r="7" spans="1:20" x14ac:dyDescent="0.3">
      <c r="L7" s="3" t="s">
        <v>112</v>
      </c>
      <c r="M7" s="160">
        <v>1123</v>
      </c>
      <c r="N7" s="160">
        <v>4831</v>
      </c>
      <c r="O7" s="160"/>
      <c r="P7" s="160">
        <v>2504</v>
      </c>
    </row>
    <row r="8" spans="1:20" x14ac:dyDescent="0.3">
      <c r="L8" s="7" t="s">
        <v>34</v>
      </c>
      <c r="M8" s="164">
        <v>5964</v>
      </c>
      <c r="N8" s="164">
        <v>5707</v>
      </c>
      <c r="O8" s="164">
        <v>489</v>
      </c>
      <c r="P8" s="164">
        <v>4993</v>
      </c>
    </row>
    <row r="9" spans="1:20" x14ac:dyDescent="0.3">
      <c r="L9" s="38" t="s">
        <v>113</v>
      </c>
      <c r="M9" s="21">
        <f>M3/M8</f>
        <v>0.60580147551978536</v>
      </c>
      <c r="N9" s="21">
        <f t="shared" ref="N9:P9" si="0">N3/N8</f>
        <v>0.13124233397581916</v>
      </c>
      <c r="O9" s="21">
        <f t="shared" si="0"/>
        <v>0.94478527607361962</v>
      </c>
      <c r="P9" s="21">
        <f t="shared" si="0"/>
        <v>0.45023032245143202</v>
      </c>
    </row>
    <row r="10" spans="1:20" ht="16.5" customHeight="1" x14ac:dyDescent="0.3">
      <c r="L10" s="54" t="s">
        <v>199</v>
      </c>
      <c r="M10" s="53"/>
      <c r="N10" s="53"/>
      <c r="O10" s="53"/>
      <c r="P10" s="53"/>
      <c r="Q10" s="53"/>
      <c r="R10" s="53"/>
      <c r="S10" s="53"/>
      <c r="T10" s="53"/>
    </row>
    <row r="11" spans="1:20" x14ac:dyDescent="0.3">
      <c r="L11" s="42" t="s">
        <v>121</v>
      </c>
    </row>
    <row r="12" spans="1:20" x14ac:dyDescent="0.3">
      <c r="L12" s="43" t="s">
        <v>124</v>
      </c>
    </row>
    <row r="14" spans="1:20" x14ac:dyDescent="0.3">
      <c r="L14" s="46" t="s">
        <v>163</v>
      </c>
    </row>
    <row r="16" spans="1:20" x14ac:dyDescent="0.3">
      <c r="A16" s="25"/>
      <c r="B16" s="229" t="s">
        <v>100</v>
      </c>
      <c r="C16" s="229"/>
      <c r="D16" s="229" t="s">
        <v>101</v>
      </c>
      <c r="E16" s="229"/>
      <c r="F16" s="230" t="s">
        <v>105</v>
      </c>
      <c r="G16" s="230"/>
      <c r="H16" s="34" t="s">
        <v>106</v>
      </c>
    </row>
    <row r="17" spans="1:20" x14ac:dyDescent="0.3">
      <c r="A17" s="26"/>
      <c r="B17" s="17" t="s">
        <v>102</v>
      </c>
      <c r="C17" s="17" t="s">
        <v>103</v>
      </c>
      <c r="D17" s="17" t="s">
        <v>102</v>
      </c>
      <c r="E17" s="17" t="s">
        <v>103</v>
      </c>
      <c r="F17" s="17" t="s">
        <v>100</v>
      </c>
      <c r="G17" s="17" t="s">
        <v>101</v>
      </c>
      <c r="H17" s="17" t="s">
        <v>107</v>
      </c>
      <c r="K17" s="80"/>
      <c r="L17" s="80"/>
      <c r="M17" s="80"/>
      <c r="N17" s="80"/>
      <c r="O17" s="80"/>
      <c r="P17" s="80"/>
      <c r="Q17" s="80"/>
      <c r="R17" s="80"/>
      <c r="S17" s="80"/>
      <c r="T17" s="80"/>
    </row>
    <row r="18" spans="1:20" x14ac:dyDescent="0.3">
      <c r="A18" s="2" t="s">
        <v>42</v>
      </c>
      <c r="B18" s="160">
        <v>4212</v>
      </c>
      <c r="C18" s="160">
        <v>3613</v>
      </c>
      <c r="D18" s="160">
        <v>1323</v>
      </c>
      <c r="E18" s="160">
        <v>1123</v>
      </c>
      <c r="F18" s="10">
        <f>C18/B18</f>
        <v>0.8577872744539411</v>
      </c>
      <c r="G18" s="10">
        <f>E18/D18</f>
        <v>0.84882842025699168</v>
      </c>
      <c r="H18" s="37">
        <f>(F18-G18)*100</f>
        <v>0.89588541969494173</v>
      </c>
      <c r="K18" s="80"/>
      <c r="L18" s="80"/>
      <c r="M18" s="80"/>
      <c r="N18" s="80"/>
      <c r="O18" s="80"/>
      <c r="P18" s="80"/>
      <c r="Q18" s="80"/>
      <c r="R18" s="80"/>
      <c r="S18" s="80"/>
      <c r="T18" s="80"/>
    </row>
    <row r="19" spans="1:20" x14ac:dyDescent="0.3">
      <c r="A19" s="2" t="s">
        <v>104</v>
      </c>
      <c r="B19" s="160">
        <v>900</v>
      </c>
      <c r="C19" s="160">
        <v>749</v>
      </c>
      <c r="D19" s="160">
        <v>5838</v>
      </c>
      <c r="E19" s="160">
        <v>4831</v>
      </c>
      <c r="F19" s="10">
        <f t="shared" ref="F19:F21" si="1">C19/B19</f>
        <v>0.8322222222222222</v>
      </c>
      <c r="G19" s="10">
        <f t="shared" ref="G19:G21" si="2">E19/D19</f>
        <v>0.8275094210346009</v>
      </c>
      <c r="H19" s="37">
        <f t="shared" ref="H19:H21" si="3">(F19-G19)*100</f>
        <v>0.47128011876212961</v>
      </c>
      <c r="K19" s="80"/>
      <c r="L19" s="80"/>
      <c r="M19" s="80"/>
      <c r="N19" s="80"/>
      <c r="O19" s="80"/>
      <c r="P19" s="80"/>
      <c r="Q19" s="80"/>
      <c r="R19" s="80"/>
      <c r="S19" s="80"/>
      <c r="T19" s="80"/>
    </row>
    <row r="20" spans="1:20" x14ac:dyDescent="0.3">
      <c r="A20" s="2" t="s">
        <v>47</v>
      </c>
      <c r="B20" s="160">
        <v>598</v>
      </c>
      <c r="C20" s="160">
        <v>462</v>
      </c>
      <c r="D20" s="156"/>
      <c r="E20" s="156"/>
      <c r="F20" s="10">
        <f>C20/B20</f>
        <v>0.77257525083612044</v>
      </c>
      <c r="G20" s="10"/>
      <c r="H20" s="79" t="s">
        <v>133</v>
      </c>
      <c r="K20" s="80"/>
      <c r="L20" s="80"/>
      <c r="M20" s="80"/>
      <c r="N20" s="80"/>
      <c r="O20" s="80"/>
      <c r="P20" s="80"/>
      <c r="Q20" s="80"/>
      <c r="R20" s="80"/>
      <c r="S20" s="80"/>
      <c r="T20" s="80"/>
    </row>
    <row r="21" spans="1:20" x14ac:dyDescent="0.3">
      <c r="A21" s="2" t="s">
        <v>49</v>
      </c>
      <c r="B21" s="160">
        <v>2888</v>
      </c>
      <c r="C21" s="160">
        <v>2248</v>
      </c>
      <c r="D21" s="160">
        <v>2994</v>
      </c>
      <c r="E21" s="160">
        <v>2504</v>
      </c>
      <c r="F21" s="10">
        <f t="shared" si="1"/>
        <v>0.77839335180055402</v>
      </c>
      <c r="G21" s="10">
        <f t="shared" si="2"/>
        <v>0.83633934535738141</v>
      </c>
      <c r="H21" s="37">
        <f t="shared" si="3"/>
        <v>-5.7945993556827391</v>
      </c>
      <c r="K21" s="80"/>
      <c r="L21" s="80"/>
      <c r="M21" s="80"/>
      <c r="N21" s="80"/>
      <c r="O21" s="80"/>
      <c r="P21" s="80"/>
      <c r="Q21" s="80"/>
      <c r="R21" s="80"/>
      <c r="S21" s="80"/>
      <c r="T21" s="80"/>
    </row>
    <row r="22" spans="1:20" ht="26.25" customHeight="1" x14ac:dyDescent="0.3">
      <c r="A22" s="207" t="s">
        <v>198</v>
      </c>
      <c r="B22" s="207"/>
      <c r="C22" s="207"/>
      <c r="D22" s="207"/>
      <c r="E22" s="207"/>
      <c r="F22" s="207"/>
      <c r="G22" s="207"/>
      <c r="H22" s="207"/>
      <c r="I22" s="207"/>
      <c r="K22" s="80"/>
      <c r="L22" s="80"/>
      <c r="M22" s="80"/>
      <c r="N22" s="80"/>
      <c r="O22" s="80"/>
      <c r="P22" s="80"/>
      <c r="Q22" s="80"/>
      <c r="R22" s="80"/>
      <c r="S22" s="80"/>
      <c r="T22" s="80"/>
    </row>
    <row r="23" spans="1:20" x14ac:dyDescent="0.3">
      <c r="A23" s="42" t="s">
        <v>121</v>
      </c>
      <c r="K23" s="80"/>
      <c r="L23" s="80"/>
      <c r="M23" s="80"/>
      <c r="N23" s="80"/>
      <c r="O23" s="80"/>
      <c r="P23" s="80"/>
      <c r="Q23" s="80"/>
      <c r="R23" s="80"/>
      <c r="S23" s="80"/>
      <c r="T23" s="80"/>
    </row>
    <row r="24" spans="1:20" x14ac:dyDescent="0.3">
      <c r="A24" s="43" t="s">
        <v>124</v>
      </c>
      <c r="K24" s="80"/>
      <c r="L24" s="80"/>
      <c r="M24" s="80"/>
      <c r="N24" s="80"/>
      <c r="O24" s="80"/>
      <c r="P24" s="80"/>
      <c r="Q24" s="80"/>
      <c r="R24" s="80"/>
      <c r="S24" s="80"/>
      <c r="T24" s="80"/>
    </row>
    <row r="25" spans="1:20" x14ac:dyDescent="0.3">
      <c r="K25" s="80"/>
      <c r="L25" s="80"/>
      <c r="M25" s="80"/>
      <c r="N25" s="80"/>
      <c r="O25" s="80"/>
      <c r="P25" s="80"/>
      <c r="Q25" s="80"/>
      <c r="R25" s="80"/>
      <c r="S25" s="80"/>
      <c r="T25" s="80"/>
    </row>
    <row r="26" spans="1:20" x14ac:dyDescent="0.3">
      <c r="A26" s="46" t="s">
        <v>163</v>
      </c>
      <c r="K26" s="80"/>
      <c r="L26" s="80"/>
      <c r="M26" s="80"/>
      <c r="N26" s="80"/>
      <c r="O26" s="80"/>
      <c r="P26" s="80"/>
      <c r="Q26" s="80"/>
      <c r="R26" s="80"/>
      <c r="S26" s="80"/>
      <c r="T26" s="80"/>
    </row>
    <row r="27" spans="1:20" x14ac:dyDescent="0.3">
      <c r="K27" s="80"/>
      <c r="L27" s="80"/>
      <c r="M27" s="80"/>
      <c r="N27" s="80"/>
      <c r="O27" s="80"/>
      <c r="P27" s="80"/>
      <c r="Q27" s="80"/>
      <c r="R27" s="80"/>
      <c r="S27" s="80"/>
      <c r="T27" s="80"/>
    </row>
    <row r="28" spans="1:20" x14ac:dyDescent="0.3">
      <c r="K28" s="80"/>
      <c r="L28" s="80"/>
      <c r="M28" s="80"/>
      <c r="N28" s="80"/>
      <c r="O28" s="80"/>
      <c r="P28" s="80"/>
      <c r="Q28" s="80"/>
      <c r="R28" s="80"/>
      <c r="S28" s="80"/>
      <c r="T28" s="80"/>
    </row>
    <row r="29" spans="1:20" x14ac:dyDescent="0.3">
      <c r="K29" s="80"/>
      <c r="L29" s="80"/>
      <c r="M29" s="80"/>
      <c r="N29" s="80"/>
      <c r="O29" s="80"/>
      <c r="P29" s="80"/>
      <c r="Q29" s="80"/>
      <c r="R29" s="80"/>
      <c r="S29" s="80"/>
      <c r="T29" s="80"/>
    </row>
    <row r="30" spans="1:20" x14ac:dyDescent="0.3">
      <c r="K30" s="80"/>
      <c r="L30" s="80"/>
      <c r="M30" s="80"/>
      <c r="N30" s="80"/>
      <c r="O30" s="80"/>
      <c r="P30" s="80"/>
      <c r="Q30" s="80"/>
      <c r="R30" s="80"/>
      <c r="S30" s="80"/>
      <c r="T30" s="80"/>
    </row>
    <row r="31" spans="1:20" x14ac:dyDescent="0.3">
      <c r="K31" s="80"/>
      <c r="L31" s="80"/>
      <c r="M31" s="80"/>
      <c r="N31" s="80"/>
      <c r="O31" s="80"/>
      <c r="P31" s="80"/>
      <c r="Q31" s="80"/>
      <c r="R31" s="80"/>
      <c r="S31" s="80"/>
      <c r="T31" s="80"/>
    </row>
    <row r="32" spans="1:20" x14ac:dyDescent="0.3">
      <c r="K32" s="80"/>
      <c r="L32" s="80"/>
      <c r="M32" s="80"/>
      <c r="N32" s="80"/>
      <c r="O32" s="80"/>
      <c r="P32" s="80"/>
      <c r="Q32" s="80"/>
      <c r="R32" s="80"/>
      <c r="S32" s="80"/>
      <c r="T32" s="80"/>
    </row>
    <row r="33" spans="11:20" x14ac:dyDescent="0.3">
      <c r="K33" s="80"/>
      <c r="L33" s="80"/>
      <c r="M33" s="80"/>
      <c r="N33" s="80"/>
      <c r="O33" s="80"/>
      <c r="P33" s="80"/>
      <c r="Q33" s="80"/>
      <c r="R33" s="80"/>
      <c r="S33" s="80"/>
      <c r="T33" s="80"/>
    </row>
  </sheetData>
  <mergeCells count="4">
    <mergeCell ref="B16:C16"/>
    <mergeCell ref="D16:E16"/>
    <mergeCell ref="F16:G16"/>
    <mergeCell ref="A22:I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I12"/>
  <sheetViews>
    <sheetView workbookViewId="0"/>
  </sheetViews>
  <sheetFormatPr baseColWidth="10" defaultRowHeight="15" x14ac:dyDescent="0.25"/>
  <cols>
    <col min="6" max="7" width="13.28515625" customWidth="1"/>
  </cols>
  <sheetData>
    <row r="1" spans="1:9" ht="16.5" x14ac:dyDescent="0.3">
      <c r="A1" s="16" t="s">
        <v>171</v>
      </c>
    </row>
    <row r="2" spans="1:9" ht="16.5" x14ac:dyDescent="0.3">
      <c r="A2" s="25"/>
      <c r="B2" s="229" t="s">
        <v>74</v>
      </c>
      <c r="C2" s="229"/>
      <c r="D2" s="229" t="s">
        <v>83</v>
      </c>
      <c r="E2" s="229"/>
      <c r="F2" s="230" t="s">
        <v>105</v>
      </c>
      <c r="G2" s="230"/>
      <c r="H2" s="34" t="s">
        <v>106</v>
      </c>
    </row>
    <row r="3" spans="1:9" ht="16.5" x14ac:dyDescent="0.3">
      <c r="A3" s="26"/>
      <c r="B3" s="17" t="s">
        <v>102</v>
      </c>
      <c r="C3" s="17" t="s">
        <v>103</v>
      </c>
      <c r="D3" s="17" t="s">
        <v>102</v>
      </c>
      <c r="E3" s="17" t="s">
        <v>103</v>
      </c>
      <c r="F3" s="17" t="s">
        <v>74</v>
      </c>
      <c r="G3" s="17" t="s">
        <v>83</v>
      </c>
      <c r="H3" s="17" t="s">
        <v>107</v>
      </c>
    </row>
    <row r="4" spans="1:9" ht="16.5" x14ac:dyDescent="0.3">
      <c r="A4" s="2" t="s">
        <v>42</v>
      </c>
      <c r="B4" s="160">
        <v>2907</v>
      </c>
      <c r="C4" s="160">
        <v>2429</v>
      </c>
      <c r="D4" s="160">
        <v>1305</v>
      </c>
      <c r="E4" s="160">
        <v>1184</v>
      </c>
      <c r="F4" s="10">
        <f>C4/B4</f>
        <v>0.83556931544547641</v>
      </c>
      <c r="G4" s="10">
        <f>E4/D4</f>
        <v>0.90727969348658999</v>
      </c>
      <c r="H4" s="37">
        <f>(G4-F4)*100</f>
        <v>7.1710378041113572</v>
      </c>
    </row>
    <row r="5" spans="1:9" ht="16.5" x14ac:dyDescent="0.3">
      <c r="A5" s="2" t="s">
        <v>108</v>
      </c>
      <c r="B5" s="160">
        <v>611</v>
      </c>
      <c r="C5" s="160">
        <v>517</v>
      </c>
      <c r="D5" s="160">
        <v>289</v>
      </c>
      <c r="E5" s="160">
        <v>232</v>
      </c>
      <c r="F5" s="10">
        <f t="shared" ref="F5:F6" si="0">C5/B5</f>
        <v>0.84615384615384615</v>
      </c>
      <c r="G5" s="10">
        <f t="shared" ref="G5:G6" si="1">E5/D5</f>
        <v>0.80276816608996537</v>
      </c>
      <c r="H5" s="37">
        <f t="shared" ref="H5:H7" si="2">(G5-F5)*100</f>
        <v>-4.3385680063880772</v>
      </c>
    </row>
    <row r="6" spans="1:9" ht="16.5" x14ac:dyDescent="0.3">
      <c r="A6" s="2" t="s">
        <v>47</v>
      </c>
      <c r="B6" s="160">
        <v>346</v>
      </c>
      <c r="C6" s="160">
        <v>251</v>
      </c>
      <c r="D6" s="160">
        <v>252</v>
      </c>
      <c r="E6" s="160">
        <v>211</v>
      </c>
      <c r="F6" s="10">
        <f t="shared" si="0"/>
        <v>0.72543352601156075</v>
      </c>
      <c r="G6" s="10">
        <f t="shared" si="1"/>
        <v>0.83730158730158732</v>
      </c>
      <c r="H6" s="37">
        <f t="shared" si="2"/>
        <v>11.186806129002658</v>
      </c>
    </row>
    <row r="7" spans="1:9" ht="16.5" x14ac:dyDescent="0.3">
      <c r="A7" s="2" t="s">
        <v>49</v>
      </c>
      <c r="B7" s="160">
        <v>761</v>
      </c>
      <c r="C7" s="160">
        <v>598</v>
      </c>
      <c r="D7" s="160">
        <v>2127</v>
      </c>
      <c r="E7" s="160">
        <v>1650</v>
      </c>
      <c r="F7" s="10">
        <f t="shared" ref="F7" si="3">C7/B7</f>
        <v>0.78580814717476999</v>
      </c>
      <c r="G7" s="10">
        <f t="shared" ref="G7" si="4">E7/D7</f>
        <v>0.7757404795486601</v>
      </c>
      <c r="H7" s="37">
        <f t="shared" si="2"/>
        <v>-1.0067667626109889</v>
      </c>
    </row>
    <row r="8" spans="1:9" ht="25.5" customHeight="1" x14ac:dyDescent="0.25">
      <c r="A8" s="207" t="s">
        <v>187</v>
      </c>
      <c r="B8" s="207"/>
      <c r="C8" s="207"/>
      <c r="D8" s="207"/>
      <c r="E8" s="207"/>
      <c r="F8" s="207"/>
      <c r="G8" s="207"/>
      <c r="H8" s="207"/>
      <c r="I8" s="207"/>
    </row>
    <row r="9" spans="1:9" x14ac:dyDescent="0.25">
      <c r="A9" s="42" t="s">
        <v>121</v>
      </c>
    </row>
    <row r="10" spans="1:9" x14ac:dyDescent="0.25">
      <c r="A10" s="43" t="s">
        <v>124</v>
      </c>
    </row>
    <row r="12" spans="1:9" x14ac:dyDescent="0.25">
      <c r="A12" s="46" t="s">
        <v>163</v>
      </c>
    </row>
  </sheetData>
  <mergeCells count="4">
    <mergeCell ref="B2:C2"/>
    <mergeCell ref="D2:E2"/>
    <mergeCell ref="F2:G2"/>
    <mergeCell ref="A8:I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I27"/>
  <sheetViews>
    <sheetView workbookViewId="0"/>
  </sheetViews>
  <sheetFormatPr baseColWidth="10" defaultRowHeight="15" x14ac:dyDescent="0.25"/>
  <sheetData>
    <row r="1" spans="1:1" ht="16.5" x14ac:dyDescent="0.25">
      <c r="A1" s="1" t="s">
        <v>196</v>
      </c>
    </row>
    <row r="2" spans="1:1" x14ac:dyDescent="0.25">
      <c r="A2" s="39"/>
    </row>
    <row r="17" spans="1:9" ht="16.5" x14ac:dyDescent="0.3">
      <c r="A17" s="25"/>
      <c r="B17" s="229" t="s">
        <v>114</v>
      </c>
      <c r="C17" s="229"/>
      <c r="D17" s="229" t="s">
        <v>115</v>
      </c>
      <c r="E17" s="229"/>
      <c r="F17" s="230" t="s">
        <v>105</v>
      </c>
      <c r="G17" s="230"/>
      <c r="H17" s="34" t="s">
        <v>106</v>
      </c>
    </row>
    <row r="18" spans="1:9" ht="16.5" x14ac:dyDescent="0.3">
      <c r="A18" s="26"/>
      <c r="B18" s="17" t="s">
        <v>102</v>
      </c>
      <c r="C18" s="17" t="s">
        <v>103</v>
      </c>
      <c r="D18" s="17" t="s">
        <v>102</v>
      </c>
      <c r="E18" s="17" t="s">
        <v>103</v>
      </c>
      <c r="F18" s="17" t="s">
        <v>114</v>
      </c>
      <c r="G18" s="17" t="s">
        <v>115</v>
      </c>
      <c r="H18" s="17" t="s">
        <v>107</v>
      </c>
    </row>
    <row r="19" spans="1:9" ht="16.5" x14ac:dyDescent="0.3">
      <c r="A19" s="2" t="s">
        <v>42</v>
      </c>
      <c r="B19" s="160">
        <v>1311</v>
      </c>
      <c r="C19" s="160">
        <v>1205</v>
      </c>
      <c r="D19" s="160">
        <v>2901</v>
      </c>
      <c r="E19" s="160">
        <v>2408</v>
      </c>
      <c r="F19" s="10">
        <f>C19/B19</f>
        <v>0.91914569031273841</v>
      </c>
      <c r="G19" s="10">
        <f>E19/D19</f>
        <v>0.83005860048259217</v>
      </c>
      <c r="H19" s="37">
        <f>(F19-G19)*100</f>
        <v>8.9087089830146233</v>
      </c>
    </row>
    <row r="20" spans="1:9" ht="16.5" x14ac:dyDescent="0.3">
      <c r="A20" s="2" t="s">
        <v>108</v>
      </c>
      <c r="B20" s="160">
        <v>179</v>
      </c>
      <c r="C20" s="160">
        <v>153</v>
      </c>
      <c r="D20" s="160">
        <v>721</v>
      </c>
      <c r="E20" s="160">
        <v>596</v>
      </c>
      <c r="F20" s="10">
        <f t="shared" ref="F20:F22" si="0">C20/B20</f>
        <v>0.85474860335195535</v>
      </c>
      <c r="G20" s="10">
        <f t="shared" ref="G20:G22" si="1">E20/D20</f>
        <v>0.826629680998613</v>
      </c>
      <c r="H20" s="37">
        <f t="shared" ref="H20:H22" si="2">(F20-G20)*100</f>
        <v>2.8118922353342346</v>
      </c>
    </row>
    <row r="21" spans="1:9" ht="16.5" x14ac:dyDescent="0.3">
      <c r="A21" s="2" t="s">
        <v>47</v>
      </c>
      <c r="B21" s="160">
        <v>250</v>
      </c>
      <c r="C21" s="160">
        <v>220</v>
      </c>
      <c r="D21" s="160">
        <v>348</v>
      </c>
      <c r="E21" s="160">
        <v>242</v>
      </c>
      <c r="F21" s="10">
        <f t="shared" si="0"/>
        <v>0.88</v>
      </c>
      <c r="G21" s="10">
        <f t="shared" si="1"/>
        <v>0.6954022988505747</v>
      </c>
      <c r="H21" s="37">
        <f t="shared" si="2"/>
        <v>18.459770114942529</v>
      </c>
    </row>
    <row r="22" spans="1:9" ht="16.5" x14ac:dyDescent="0.3">
      <c r="A22" s="2" t="s">
        <v>49</v>
      </c>
      <c r="B22" s="160">
        <v>1264</v>
      </c>
      <c r="C22" s="160">
        <v>991</v>
      </c>
      <c r="D22" s="160">
        <v>1624</v>
      </c>
      <c r="E22" s="160">
        <v>1257</v>
      </c>
      <c r="F22" s="10">
        <f t="shared" si="0"/>
        <v>0.78401898734177211</v>
      </c>
      <c r="G22" s="10">
        <f t="shared" si="1"/>
        <v>0.77401477832512311</v>
      </c>
      <c r="H22" s="37">
        <f t="shared" si="2"/>
        <v>1.0004209016649002</v>
      </c>
    </row>
    <row r="23" spans="1:9" ht="27" customHeight="1" x14ac:dyDescent="0.25">
      <c r="A23" s="207" t="s">
        <v>188</v>
      </c>
      <c r="B23" s="207"/>
      <c r="C23" s="207"/>
      <c r="D23" s="207"/>
      <c r="E23" s="207"/>
      <c r="F23" s="207"/>
      <c r="G23" s="207"/>
      <c r="H23" s="207"/>
      <c r="I23" s="207"/>
    </row>
    <row r="24" spans="1:9" x14ac:dyDescent="0.25">
      <c r="A24" s="42" t="s">
        <v>121</v>
      </c>
    </row>
    <row r="25" spans="1:9" x14ac:dyDescent="0.25">
      <c r="A25" s="43" t="s">
        <v>124</v>
      </c>
    </row>
    <row r="27" spans="1:9" x14ac:dyDescent="0.25">
      <c r="A27" s="46" t="s">
        <v>163</v>
      </c>
    </row>
  </sheetData>
  <mergeCells count="4">
    <mergeCell ref="B17:C17"/>
    <mergeCell ref="D17:E17"/>
    <mergeCell ref="F17:G17"/>
    <mergeCell ref="A23:I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Définitions</vt:lpstr>
      <vt:lpstr>Graphique 1</vt:lpstr>
      <vt:lpstr>Effectifs</vt:lpstr>
      <vt:lpstr>Tableau 1</vt:lpstr>
      <vt:lpstr>Tableau 2</vt:lpstr>
      <vt:lpstr>Graphique 2</vt:lpstr>
      <vt:lpstr>Graphique 3</vt:lpstr>
      <vt:lpstr>Tx réussite selon secteur</vt:lpstr>
      <vt:lpstr>Graphique 4</vt:lpstr>
      <vt:lpstr>Poids de l'apprentissage</vt:lpstr>
      <vt:lpstr>Tableau 3</vt:lpstr>
      <vt:lpstr>Graphique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2026-02-05T10:55:38Z</dcterms:modified>
</cp:coreProperties>
</file>