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200" windowHeight="11850" tabRatio="908"/>
  </bookViews>
  <sheets>
    <sheet name="Définitions" sheetId="13" r:id="rId1"/>
    <sheet name="Graphique 1" sheetId="1" r:id="rId2"/>
    <sheet name="Effectifs" sheetId="2" r:id="rId3"/>
    <sheet name="Tableau 1" sheetId="3" r:id="rId4"/>
    <sheet name="Tableau 2" sheetId="4" r:id="rId5"/>
    <sheet name="Graphique 2" sheetId="6" r:id="rId6"/>
    <sheet name="Tx réussite selon statut" sheetId="8" r:id="rId7"/>
    <sheet name="Tx réussite selon secteur" sheetId="9" r:id="rId8"/>
    <sheet name="Graphique 3" sheetId="10" r:id="rId9"/>
    <sheet name="Poids de l'apprentissage" sheetId="7" r:id="rId10"/>
    <sheet name="Tableau 3" sheetId="11" r:id="rId11"/>
    <sheet name="Graphique 4" sheetId="12"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2" l="1"/>
  <c r="P32" i="1"/>
  <c r="O32" i="1"/>
  <c r="N32" i="1"/>
  <c r="F23" i="3"/>
  <c r="I23" i="3"/>
  <c r="E23" i="3"/>
  <c r="H23" i="3"/>
  <c r="G23" i="3"/>
  <c r="D23" i="3"/>
  <c r="C23" i="3"/>
  <c r="F11" i="3"/>
  <c r="H11" i="3"/>
  <c r="I11" i="3" s="1"/>
  <c r="G11" i="3"/>
  <c r="E11" i="3"/>
  <c r="D11" i="3"/>
  <c r="C11" i="3"/>
  <c r="T20" i="12" l="1"/>
  <c r="T19" i="12"/>
  <c r="P8" i="2" l="1"/>
  <c r="P5" i="2"/>
  <c r="S19" i="12" l="1"/>
  <c r="S20" i="12"/>
  <c r="J36" i="7" l="1"/>
  <c r="I36" i="7"/>
  <c r="H36" i="7"/>
  <c r="I15" i="3" l="1"/>
  <c r="E15" i="3"/>
  <c r="O8" i="2"/>
  <c r="O5" i="2"/>
  <c r="I32" i="7" l="1"/>
  <c r="O19" i="12" l="1"/>
  <c r="R20" i="12"/>
  <c r="R19" i="12"/>
  <c r="D12" i="11"/>
  <c r="H29" i="7"/>
  <c r="D21" i="4"/>
  <c r="D22" i="4"/>
  <c r="D23" i="4"/>
  <c r="M8" i="2" l="1"/>
  <c r="L8" i="2"/>
  <c r="K8" i="2"/>
  <c r="J8" i="2"/>
  <c r="I8" i="2"/>
  <c r="M5" i="2"/>
  <c r="L5" i="2"/>
  <c r="K5" i="2"/>
  <c r="J5" i="2"/>
  <c r="I5" i="2"/>
  <c r="P20" i="12" l="1"/>
  <c r="Q20" i="12"/>
  <c r="P19" i="12"/>
  <c r="Q19" i="12"/>
  <c r="D16" i="11"/>
  <c r="D15" i="11"/>
  <c r="D14" i="11"/>
  <c r="D13" i="11"/>
  <c r="D11" i="11"/>
  <c r="D10" i="11"/>
  <c r="D9" i="11"/>
  <c r="D8" i="11"/>
  <c r="D7" i="11"/>
  <c r="D6" i="11"/>
  <c r="D5" i="11"/>
  <c r="D4" i="11"/>
  <c r="J37" i="7" l="1"/>
  <c r="I37" i="7"/>
  <c r="H37" i="7"/>
  <c r="J35" i="7"/>
  <c r="I35" i="7"/>
  <c r="H35" i="7"/>
  <c r="J34" i="7"/>
  <c r="I34" i="7"/>
  <c r="H34" i="7"/>
  <c r="J33" i="7"/>
  <c r="I33" i="7"/>
  <c r="H33" i="7"/>
  <c r="J32" i="7"/>
  <c r="H32" i="7"/>
  <c r="J31" i="7"/>
  <c r="I31" i="7"/>
  <c r="H31" i="7"/>
  <c r="J30" i="7"/>
  <c r="I30" i="7"/>
  <c r="H30" i="7"/>
  <c r="J29" i="7"/>
  <c r="I29" i="7"/>
  <c r="I19" i="6"/>
  <c r="I18" i="6"/>
  <c r="I17" i="6"/>
  <c r="I16" i="6"/>
  <c r="I15" i="6"/>
  <c r="I14" i="6"/>
  <c r="D23" i="6"/>
  <c r="D20" i="4" l="1"/>
  <c r="D19" i="4"/>
  <c r="D18" i="4"/>
  <c r="D17" i="4"/>
  <c r="D16" i="4"/>
  <c r="D15" i="4"/>
  <c r="D14" i="4"/>
  <c r="D13" i="4"/>
  <c r="D12" i="4"/>
  <c r="D11" i="4"/>
  <c r="D10" i="4"/>
  <c r="D9" i="4"/>
  <c r="D8" i="4"/>
  <c r="D7" i="4"/>
  <c r="D6" i="4"/>
  <c r="D5" i="4"/>
  <c r="D4" i="4"/>
  <c r="D33" i="3"/>
  <c r="D32" i="3"/>
  <c r="D31" i="3"/>
  <c r="D30" i="3"/>
  <c r="E21" i="3"/>
  <c r="E20" i="3"/>
  <c r="E19" i="3"/>
  <c r="E17" i="3"/>
  <c r="E16" i="3"/>
  <c r="E13" i="3"/>
  <c r="E12" i="3"/>
  <c r="E9" i="3"/>
  <c r="E8" i="3"/>
  <c r="E7" i="3"/>
  <c r="E5" i="3"/>
  <c r="E4" i="3"/>
  <c r="E22" i="3"/>
  <c r="E10" i="3"/>
  <c r="N8" i="2"/>
  <c r="N5" i="2"/>
  <c r="E14" i="3" l="1"/>
  <c r="E18" i="3"/>
  <c r="F4" i="3"/>
  <c r="E6" i="3"/>
  <c r="I20" i="12"/>
  <c r="D20" i="12"/>
  <c r="E20" i="12"/>
  <c r="F20" i="12"/>
  <c r="G20" i="12"/>
  <c r="H20" i="12"/>
  <c r="J20" i="12"/>
  <c r="K20" i="12"/>
  <c r="L20" i="12"/>
  <c r="M20" i="12"/>
  <c r="N20" i="12"/>
  <c r="O20" i="12"/>
  <c r="C20" i="12"/>
  <c r="D19" i="12"/>
  <c r="E19" i="12"/>
  <c r="F19" i="12"/>
  <c r="G19" i="12"/>
  <c r="H19" i="12"/>
  <c r="I19" i="12"/>
  <c r="J19" i="12"/>
  <c r="K19" i="12"/>
  <c r="L19" i="12"/>
  <c r="M19" i="12"/>
  <c r="N19" i="12"/>
  <c r="C19" i="12"/>
  <c r="F17" i="3" l="1"/>
  <c r="F15" i="3"/>
  <c r="F12" i="3"/>
  <c r="F19" i="3"/>
  <c r="E24" i="3"/>
  <c r="F20" i="3"/>
  <c r="F6" i="3"/>
  <c r="F21" i="3"/>
  <c r="F5" i="3"/>
  <c r="F16" i="3"/>
  <c r="F8" i="3"/>
  <c r="F13" i="3"/>
  <c r="F9" i="3"/>
  <c r="F22" i="3"/>
  <c r="F7" i="3"/>
  <c r="F10" i="3"/>
  <c r="F18" i="3"/>
  <c r="F24" i="3"/>
  <c r="F14" i="3"/>
  <c r="G22" i="10"/>
  <c r="F22" i="10"/>
  <c r="G21" i="10"/>
  <c r="F21" i="10"/>
  <c r="G20" i="10"/>
  <c r="F20" i="10"/>
  <c r="G19" i="10"/>
  <c r="F19" i="10"/>
  <c r="F7" i="9"/>
  <c r="G7" i="9"/>
  <c r="H7" i="9" s="1"/>
  <c r="G6" i="9"/>
  <c r="H6" i="9" s="1"/>
  <c r="F6" i="9"/>
  <c r="G5" i="9"/>
  <c r="H5" i="9" s="1"/>
  <c r="F5" i="9"/>
  <c r="G4" i="9"/>
  <c r="F4" i="9"/>
  <c r="H4" i="9" l="1"/>
  <c r="H19" i="10"/>
  <c r="H20" i="10"/>
  <c r="H21" i="10"/>
  <c r="H22" i="10"/>
  <c r="P9" i="8"/>
  <c r="O9" i="8"/>
  <c r="N9" i="8"/>
  <c r="M9" i="8"/>
  <c r="F20" i="8"/>
  <c r="F19" i="8"/>
  <c r="G19" i="8"/>
  <c r="F21" i="8"/>
  <c r="G21" i="8"/>
  <c r="G18" i="8"/>
  <c r="F18" i="8"/>
  <c r="H18" i="8" s="1"/>
  <c r="H21" i="8" l="1"/>
  <c r="H19" i="8"/>
  <c r="D22" i="6" l="1"/>
  <c r="D21" i="6"/>
  <c r="D19" i="6"/>
  <c r="D18" i="6"/>
  <c r="D17" i="6"/>
  <c r="D16" i="6"/>
  <c r="D15" i="6"/>
  <c r="D14" i="6"/>
  <c r="I24" i="3" l="1"/>
  <c r="I22" i="3"/>
  <c r="I21" i="3"/>
  <c r="I20" i="3"/>
  <c r="I19" i="3"/>
  <c r="I18" i="3"/>
  <c r="I17" i="3"/>
  <c r="I16" i="3"/>
  <c r="I14" i="3"/>
  <c r="I13" i="3"/>
  <c r="I12" i="3"/>
  <c r="I10" i="3"/>
  <c r="I9" i="3"/>
  <c r="I8" i="3"/>
  <c r="I7" i="3"/>
  <c r="I6" i="3"/>
  <c r="I5" i="3"/>
  <c r="I4" i="3"/>
  <c r="I23" i="2" l="1"/>
  <c r="I22" i="2" s="1"/>
  <c r="K23" i="2"/>
  <c r="K17" i="2" s="1"/>
  <c r="H23" i="2"/>
  <c r="H17" i="2" s="1"/>
  <c r="L23" i="2"/>
  <c r="L17" i="2" s="1"/>
  <c r="M23" i="2"/>
  <c r="M17" i="2" s="1"/>
  <c r="J23" i="2"/>
  <c r="J17" i="2" s="1"/>
  <c r="N23" i="2"/>
  <c r="N17" i="2" s="1"/>
  <c r="D15" i="2"/>
  <c r="E15" i="2"/>
  <c r="D17" i="2"/>
  <c r="E17" i="2"/>
  <c r="D18" i="2"/>
  <c r="E18" i="2"/>
  <c r="D19" i="2"/>
  <c r="E19" i="2"/>
  <c r="E14" i="2"/>
  <c r="D14" i="2"/>
  <c r="E20" i="2"/>
  <c r="D21" i="2"/>
  <c r="E10" i="2"/>
  <c r="D10" i="2"/>
  <c r="E9" i="2"/>
  <c r="D9" i="2"/>
  <c r="E5" i="2"/>
  <c r="D5" i="2"/>
  <c r="E7" i="2"/>
  <c r="D7" i="2"/>
  <c r="E3" i="2"/>
  <c r="D3" i="2"/>
  <c r="E6" i="2"/>
  <c r="D6" i="2"/>
  <c r="E4" i="2"/>
  <c r="D4" i="2"/>
  <c r="E8" i="2"/>
  <c r="D8" i="2"/>
  <c r="L22" i="2" l="1"/>
  <c r="H22" i="2"/>
  <c r="K22" i="2"/>
  <c r="N22" i="2"/>
  <c r="I17" i="2"/>
  <c r="M22" i="2"/>
  <c r="J22" i="2"/>
  <c r="E21" i="2"/>
  <c r="D20" i="2"/>
  <c r="D16" i="2"/>
  <c r="E16" i="2"/>
</calcChain>
</file>

<file path=xl/sharedStrings.xml><?xml version="1.0" encoding="utf-8"?>
<sst xmlns="http://schemas.openxmlformats.org/spreadsheetml/2006/main" count="435" uniqueCount="198">
  <si>
    <r>
      <t xml:space="preserve">Graphique 1. </t>
    </r>
    <r>
      <rPr>
        <b/>
        <sz val="11"/>
        <color rgb="FF000000"/>
        <rFont val="Arial Narrow"/>
        <family val="2"/>
      </rPr>
      <t>Evolution du nombre d’apprentis de l’académie par niveau</t>
    </r>
  </si>
  <si>
    <t>2008</t>
  </si>
  <si>
    <t>2009</t>
  </si>
  <si>
    <t>2010</t>
  </si>
  <si>
    <t>2011</t>
  </si>
  <si>
    <t>2012</t>
  </si>
  <si>
    <t>2013</t>
  </si>
  <si>
    <t>2014</t>
  </si>
  <si>
    <t>2015</t>
  </si>
  <si>
    <t>2016</t>
  </si>
  <si>
    <t>2017</t>
  </si>
  <si>
    <t>2018</t>
  </si>
  <si>
    <t>NIVEAU 3</t>
  </si>
  <si>
    <t>NIVEAU 4</t>
  </si>
  <si>
    <t>NIVEAU 5</t>
  </si>
  <si>
    <t>NIVEAU 6</t>
  </si>
  <si>
    <t>NIVEAU 7</t>
  </si>
  <si>
    <t>045</t>
  </si>
  <si>
    <t>028</t>
  </si>
  <si>
    <t>037</t>
  </si>
  <si>
    <t>018</t>
  </si>
  <si>
    <t>041</t>
  </si>
  <si>
    <t>036</t>
  </si>
  <si>
    <t>Académie</t>
  </si>
  <si>
    <t>France + 5 DOM</t>
  </si>
  <si>
    <t>Evolution</t>
  </si>
  <si>
    <t>Evolution du nombre d’apprentis par département</t>
  </si>
  <si>
    <t>pré-bac</t>
  </si>
  <si>
    <t>post-bac</t>
  </si>
  <si>
    <t>Evolution du nombre d’apprentis selon le niveau de formation</t>
  </si>
  <si>
    <t>Apprentis du supérieur</t>
  </si>
  <si>
    <t>Total apprentis</t>
  </si>
  <si>
    <t>Part des apprentis du supérieur</t>
  </si>
  <si>
    <t>Evolution de la part des apprentis du supérieur</t>
  </si>
  <si>
    <t>Total général</t>
  </si>
  <si>
    <t>Total pré-bac</t>
  </si>
  <si>
    <t>Total post-bac</t>
  </si>
  <si>
    <t>Part des apprentis du secondaire</t>
  </si>
  <si>
    <t>Niveau</t>
  </si>
  <si>
    <t>Diplôme    préparé</t>
  </si>
  <si>
    <t>Effectifs  d’apprentis</t>
  </si>
  <si>
    <t>Niveau 3</t>
  </si>
  <si>
    <t>CAP</t>
  </si>
  <si>
    <t>Autres</t>
  </si>
  <si>
    <t>Total</t>
  </si>
  <si>
    <t>Niveau 4</t>
  </si>
  <si>
    <t>Bac Pro</t>
  </si>
  <si>
    <t>BP</t>
  </si>
  <si>
    <t>Niveau 5</t>
  </si>
  <si>
    <t>BTS</t>
  </si>
  <si>
    <t>Niveau 6</t>
  </si>
  <si>
    <t>Licence</t>
  </si>
  <si>
    <t>Niveau 7</t>
  </si>
  <si>
    <t>Ingénieur</t>
  </si>
  <si>
    <t>Master</t>
  </si>
  <si>
    <t>Effectifs  d’entrants en apprentissage</t>
  </si>
  <si>
    <r>
      <rPr>
        <b/>
        <sz val="11"/>
        <color theme="4"/>
        <rFont val="Arial Narrow"/>
        <family val="2"/>
      </rPr>
      <t>Tableau 1.</t>
    </r>
    <r>
      <rPr>
        <b/>
        <sz val="11"/>
        <color theme="1"/>
        <rFont val="Arial Narrow"/>
        <family val="2"/>
      </rPr>
      <t xml:space="preserve"> Répartition et évolution des effectifs d’apprentis et d’entrants en apprentissage selon le diplôme préparé</t>
    </r>
  </si>
  <si>
    <t>Diplôme préparé</t>
  </si>
  <si>
    <t>Effectifs</t>
  </si>
  <si>
    <t>Domaine de spécialité</t>
  </si>
  <si>
    <t xml:space="preserve">Effectifs totaux </t>
  </si>
  <si>
    <t>Niv. 3</t>
  </si>
  <si>
    <t>Niv. 4</t>
  </si>
  <si>
    <t>Niv. 5</t>
  </si>
  <si>
    <t>Niv. 6</t>
  </si>
  <si>
    <t>Niv. 7</t>
  </si>
  <si>
    <t>Spécialités pluri-technologiques de la production</t>
  </si>
  <si>
    <t>Agriculture, pêche, forêt et espaces verts</t>
  </si>
  <si>
    <t>Transformations</t>
  </si>
  <si>
    <t>dont agro-alimentaire, alimentation, cuisine</t>
  </si>
  <si>
    <t>Génie civil, construction et bois</t>
  </si>
  <si>
    <t>Matériaux souples</t>
  </si>
  <si>
    <t>Mécanique, électricité, électronique</t>
  </si>
  <si>
    <t>dont moteurs et mécanique auto</t>
  </si>
  <si>
    <t>PRODUCTION</t>
  </si>
  <si>
    <t>Spécialités plurivalentes des services</t>
  </si>
  <si>
    <t>Echanges et gestion</t>
  </si>
  <si>
    <t>dont commerce, vente</t>
  </si>
  <si>
    <t>Communication et information</t>
  </si>
  <si>
    <t>Services aux personnes</t>
  </si>
  <si>
    <t>dont accueil, hôtellerie, tourisme</t>
  </si>
  <si>
    <t>dont coiffure, esthétique, autres services aux personnes</t>
  </si>
  <si>
    <t>Services à la collectivité</t>
  </si>
  <si>
    <t>SERVICES</t>
  </si>
  <si>
    <t>TOTAL</t>
  </si>
  <si>
    <t>F</t>
  </si>
  <si>
    <t>M</t>
  </si>
  <si>
    <t>Ensemble</t>
  </si>
  <si>
    <t>part des femmes</t>
  </si>
  <si>
    <t>BRETAGNE</t>
  </si>
  <si>
    <t>CORSE</t>
  </si>
  <si>
    <t>GUADELOUPE</t>
  </si>
  <si>
    <t>GUYANE</t>
  </si>
  <si>
    <t>MARTINIQUE</t>
  </si>
  <si>
    <t>NORMANDIE</t>
  </si>
  <si>
    <t>OCCITANIE</t>
  </si>
  <si>
    <t>Population 16-25 ans</t>
  </si>
  <si>
    <t>Nb apprentis</t>
  </si>
  <si>
    <t>Part des apprentis</t>
  </si>
  <si>
    <t>APPRENTIS</t>
  </si>
  <si>
    <t>Apprentis</t>
  </si>
  <si>
    <t>Scolaires</t>
  </si>
  <si>
    <t>présents</t>
  </si>
  <si>
    <t>admis</t>
  </si>
  <si>
    <t>Bac pro</t>
  </si>
  <si>
    <t>Taux de réussite</t>
  </si>
  <si>
    <t>Ecart</t>
  </si>
  <si>
    <t>(points)</t>
  </si>
  <si>
    <t>BAC PRO</t>
  </si>
  <si>
    <t>ENS A DIST</t>
  </si>
  <si>
    <t>FORM CONT</t>
  </si>
  <si>
    <t>INDIVIDUEL</t>
  </si>
  <si>
    <t>SCOLAIRE</t>
  </si>
  <si>
    <t>% apprentis</t>
  </si>
  <si>
    <t>Filles</t>
  </si>
  <si>
    <t>Garçons</t>
  </si>
  <si>
    <t>2006</t>
  </si>
  <si>
    <t>2007</t>
  </si>
  <si>
    <t>CFA académique</t>
  </si>
  <si>
    <t>Base 100 2006</t>
  </si>
  <si>
    <r>
      <t xml:space="preserve">Source : </t>
    </r>
    <r>
      <rPr>
        <sz val="9"/>
        <rFont val="Arial"/>
        <family val="2"/>
      </rPr>
      <t>Rectorat - DEP, enquête SIFA.</t>
    </r>
  </si>
  <si>
    <r>
      <rPr>
        <b/>
        <sz val="9"/>
        <rFont val="Arial"/>
        <family val="2"/>
      </rPr>
      <t>Champ</t>
    </r>
    <r>
      <rPr>
        <sz val="9"/>
        <rFont val="Arial"/>
        <family val="2"/>
      </rPr>
      <t xml:space="preserve"> : Académie.</t>
    </r>
  </si>
  <si>
    <r>
      <rPr>
        <b/>
        <sz val="9"/>
        <rFont val="Arial"/>
        <family val="2"/>
      </rPr>
      <t>Champ</t>
    </r>
    <r>
      <rPr>
        <sz val="9"/>
        <rFont val="Arial"/>
        <family val="2"/>
      </rPr>
      <t xml:space="preserve"> : Académie, population et apprentis agés de 16 à 25 ans.</t>
    </r>
  </si>
  <si>
    <r>
      <rPr>
        <b/>
        <sz val="9"/>
        <rFont val="Arial"/>
        <family val="2"/>
      </rPr>
      <t>Champ</t>
    </r>
    <r>
      <rPr>
        <sz val="9"/>
        <rFont val="Arial"/>
        <family val="2"/>
      </rPr>
      <t xml:space="preserve"> : France métropolitaine + DOM, Académie, scolaires et apprentis du second cycle professionnel</t>
    </r>
  </si>
  <si>
    <r>
      <rPr>
        <b/>
        <sz val="9"/>
        <rFont val="Arial"/>
        <family val="2"/>
      </rPr>
      <t>Champ</t>
    </r>
    <r>
      <rPr>
        <sz val="9"/>
        <rFont val="Arial"/>
        <family val="2"/>
      </rPr>
      <t xml:space="preserve"> : Académie, France + DOM.</t>
    </r>
  </si>
  <si>
    <r>
      <t xml:space="preserve">Source : </t>
    </r>
    <r>
      <rPr>
        <sz val="9"/>
        <rFont val="Arial"/>
        <family val="2"/>
      </rPr>
      <t>Rectorat - DEP.</t>
    </r>
  </si>
  <si>
    <t>Définitions</t>
  </si>
  <si>
    <t xml:space="preserve">Les apprentis sont théoriquement des jeunes âgés de 16 à 25 ans qui préparent un diplôme de l’enseignement professionnel ou technologique (ou une certification) dans le cadre d’un contrat de travail de type particulier, associant une formation en entreprise (sous la responsabilité d’un maître d’apprentissage) et des enseignements dispensés dans un CFA. Des dérogations sur la limite d’âge sont possibles, en cas d’enchaînement de formations en apprentissage, de reprise d’un commerce et également pour les personnes reconnues en tant que travailleur handicapé.
  </t>
  </si>
  <si>
    <t>Entrées en apprentissage</t>
  </si>
  <si>
    <t>Source</t>
  </si>
  <si>
    <t xml:space="preserve">Le système d’information sur la formation des apprentis (SIFA) recueille auprès des CFA de façon exhaustive des données individuelles, depuis 2006, sur les personnes inscrites en apprentissage et présentes au 31 décembre de chaque année.  Les données définitives sont mises à disposition des académies en fin d’année civile suivante. Au niveau national, le champ couvert est la France métropolitaine et les DOM (y compris Mayotte depuis 2011).
</t>
  </si>
  <si>
    <r>
      <rPr>
        <b/>
        <sz val="9"/>
        <rFont val="Arial"/>
        <family val="2"/>
      </rPr>
      <t>Champ</t>
    </r>
    <r>
      <rPr>
        <sz val="9"/>
        <rFont val="Arial"/>
        <family val="2"/>
      </rPr>
      <t xml:space="preserve"> : Académie, départements.</t>
    </r>
  </si>
  <si>
    <t>2019</t>
  </si>
  <si>
    <t>2020</t>
  </si>
  <si>
    <t>-</t>
  </si>
  <si>
    <t>France métro.</t>
  </si>
  <si>
    <t>3</t>
  </si>
  <si>
    <t>4</t>
  </si>
  <si>
    <t>MAYOTTE</t>
  </si>
  <si>
    <r>
      <rPr>
        <b/>
        <sz val="9"/>
        <rFont val="Arial"/>
        <family val="2"/>
      </rPr>
      <t>Champ</t>
    </r>
    <r>
      <rPr>
        <sz val="9"/>
        <rFont val="Arial"/>
        <family val="2"/>
      </rPr>
      <t xml:space="preserve"> : France métropolitaine + DOM, population et apprentis agés de 16 à 25 ans.</t>
    </r>
  </si>
  <si>
    <t>2021</t>
  </si>
  <si>
    <t>HAUTS-DE-FRANCE</t>
  </si>
  <si>
    <t>ILE-DE-FRANCE</t>
  </si>
  <si>
    <t>NOUVELLE-AQUITAINE</t>
  </si>
  <si>
    <t>2022</t>
  </si>
  <si>
    <t>Total 2022</t>
  </si>
  <si>
    <t>Académie (2022)</t>
  </si>
  <si>
    <t>Poids de l'apprentissage dans le second cycle professionnel en 2022</t>
  </si>
  <si>
    <t xml:space="preserve">Les entrants en apprentissage sont les apprentis inscrits dans une première année d’apprentissage, pour la totalité d’un cursus en apprentissage ou seulement une partie. Ces apprentis peuvent provenir de la voie scolaire, d'une autre formation en apprentissage (succession de deux formations en apprentissage) ou d’une autre situation (emploi, sans emploi, stage, etc…). Ainsi, par exemple, les apprentis entrants en deuxième ou troisième année de formation d'un bac professionnel du fait d'une dérogation liée à leur niveau de compétence sont comptabilisés comme des entrants en apprentissage.
</t>
  </si>
  <si>
    <t>Réf. : Stats infos, n° 25.01 © DEP</t>
  </si>
  <si>
    <t>2023</t>
  </si>
  <si>
    <r>
      <rPr>
        <b/>
        <sz val="9"/>
        <rFont val="Arial"/>
        <family val="2"/>
      </rPr>
      <t>Lecture</t>
    </r>
    <r>
      <rPr>
        <sz val="9"/>
        <rFont val="Arial"/>
        <family val="2"/>
      </rPr>
      <t xml:space="preserve"> : Entre 2022 et 2023, les 900 apprentis supplémentaires de l'académie représentent une augmentation de 2,9 % .</t>
    </r>
  </si>
  <si>
    <t>Répartion des apprentis selon le niveau et le département de formation en 2023</t>
  </si>
  <si>
    <r>
      <t>Lecture</t>
    </r>
    <r>
      <rPr>
        <sz val="9"/>
        <color theme="1"/>
        <rFont val="Arial"/>
        <family val="2"/>
      </rPr>
      <t xml:space="preserve"> : La part des apprentis du supérieur est de 56 % en 2023 dans le département du Cher.</t>
    </r>
  </si>
  <si>
    <r>
      <t>Lecture</t>
    </r>
    <r>
      <rPr>
        <sz val="9"/>
        <color theme="1"/>
        <rFont val="Arial"/>
        <family val="2"/>
      </rPr>
      <t xml:space="preserve"> : Dans l'académie, la part des apprentis du supérieur était de 31 % en 2016 et est passée à 49 % en 2023.</t>
    </r>
  </si>
  <si>
    <t>BUT</t>
  </si>
  <si>
    <r>
      <t>Lecture</t>
    </r>
    <r>
      <rPr>
        <sz val="9"/>
        <color theme="1"/>
        <rFont val="Arial"/>
        <family val="2"/>
      </rPr>
      <t xml:space="preserve"> : Entre 2022 et 2023, dans l'académie, le nombre d'apprentis inscrits en CAP est passé de 9 306 à 9 357 représentant une hausse de 0,5 %. Les apprentis préparant un CAP représentent 29,5 % du nombre total d'apprentis de 2023. L'effectif des entrants en apprentissage en CAP a diminué de 3,5 % entre 2022 et 2023 (en passant de 4 934 à 4 760).</t>
    </r>
  </si>
  <si>
    <t>Poids de la formation en 2023 (%)</t>
  </si>
  <si>
    <r>
      <rPr>
        <b/>
        <sz val="9"/>
        <rFont val="Arial"/>
        <family val="2"/>
      </rPr>
      <t>Lecture</t>
    </r>
    <r>
      <rPr>
        <sz val="9"/>
        <rFont val="Arial"/>
        <family val="2"/>
      </rPr>
      <t xml:space="preserve"> : Le nombre d'entrants en apprentissage issus de la classe de 3ème a diminué de 3,3 % entre 2022 et 2023.</t>
    </r>
  </si>
  <si>
    <t>Effectifs 2023</t>
  </si>
  <si>
    <t>Evolution 2022-2023 selon les niveaux de formation</t>
  </si>
  <si>
    <r>
      <t>Lecture</t>
    </r>
    <r>
      <rPr>
        <sz val="9"/>
        <color theme="1"/>
        <rFont val="Arial"/>
        <family val="2"/>
      </rPr>
      <t xml:space="preserve"> : Entre 2022 et 2023, dans l'académie, le nombre d'apprentis du secteur de la production est passé de 13 976 à 14 149 représentant une augmentation de 1,2 %. Parmi eux, 7 119 suivent une formation de niveau 3 en 2023.</t>
    </r>
  </si>
  <si>
    <r>
      <rPr>
        <b/>
        <sz val="11"/>
        <color theme="4"/>
        <rFont val="Arial Narrow"/>
        <family val="2"/>
      </rPr>
      <t>Graphique 2.</t>
    </r>
    <r>
      <rPr>
        <b/>
        <sz val="11"/>
        <color theme="1"/>
        <rFont val="Arial Narrow"/>
        <family val="2"/>
      </rPr>
      <t xml:space="preserve"> Part des femmes parmi les apprentis selon le niveau de formation à la rentrée 2023 (%)</t>
    </r>
  </si>
  <si>
    <t>Total 2023</t>
  </si>
  <si>
    <t>Total 2013</t>
  </si>
  <si>
    <r>
      <rPr>
        <b/>
        <sz val="9"/>
        <rFont val="Arial"/>
        <family val="2"/>
      </rPr>
      <t xml:space="preserve">Lecture </t>
    </r>
    <r>
      <rPr>
        <sz val="9"/>
        <rFont val="Arial"/>
        <family val="2"/>
      </rPr>
      <t>: En 2023, dans l'académie, les femmes représentent 39 % des apprentis.</t>
    </r>
  </si>
  <si>
    <t>Répartition des diplômés de la session 2023 selon le statut</t>
  </si>
  <si>
    <r>
      <rPr>
        <b/>
        <sz val="9"/>
        <rFont val="Arial"/>
        <family val="2"/>
      </rPr>
      <t>Lecture</t>
    </r>
    <r>
      <rPr>
        <sz val="9"/>
        <rFont val="Arial"/>
        <family val="2"/>
      </rPr>
      <t xml:space="preserve"> : Parmi les 4 416 diplômés de BTS de l'académie à la session 2023, 43 % ont le statut d'apprentis.</t>
    </r>
  </si>
  <si>
    <r>
      <rPr>
        <b/>
        <sz val="9"/>
        <rFont val="Arial"/>
        <family val="2"/>
      </rPr>
      <t>Lecture</t>
    </r>
    <r>
      <rPr>
        <sz val="9"/>
        <rFont val="Arial"/>
        <family val="2"/>
      </rPr>
      <t xml:space="preserve"> : À la session 2023, dans l'académie, 82,5 % des candidats sous statut scolaire ont obtenu un BTS. Ce taux est de 74,5 % pour les apprentis.</t>
    </r>
  </si>
  <si>
    <t>Taux de réussite des apprentis aux principaux examens professionnels selon le secteur de spécialité à la session 2023 (%)</t>
  </si>
  <si>
    <r>
      <rPr>
        <b/>
        <sz val="9"/>
        <rFont val="Arial"/>
        <family val="2"/>
      </rPr>
      <t>Lecture</t>
    </r>
    <r>
      <rPr>
        <sz val="9"/>
        <rFont val="Arial"/>
        <family val="2"/>
      </rPr>
      <t xml:space="preserve"> : À la session 2023, dans l'académie, 82,6 % des apprentis en Bac pro production ont obtenu leur diplôme. 
Ce taux est de 81,3 % pour les apprentis en Bac pro services.</t>
    </r>
  </si>
  <si>
    <r>
      <rPr>
        <b/>
        <sz val="9"/>
        <rFont val="Arial"/>
        <family val="2"/>
      </rPr>
      <t>Lecture</t>
    </r>
    <r>
      <rPr>
        <sz val="9"/>
        <rFont val="Arial"/>
        <family val="2"/>
      </rPr>
      <t xml:space="preserve"> : À la session 2023, dans l'académie, 87,0 % des apprenties en Bac pro ont obtenu leur diplôme. Ce taux est de 81,1 % pour les garçons.</t>
    </r>
  </si>
  <si>
    <t>AUVERGNE-ET-RHONE-ALPES</t>
  </si>
  <si>
    <t>BOURGOGNE-ET-FRANCHE-COMTE</t>
  </si>
  <si>
    <t>CENTRE-VAL-DE-LOIRE</t>
  </si>
  <si>
    <t>GRAND-EST</t>
  </si>
  <si>
    <t>LA-REUNION</t>
  </si>
  <si>
    <t>PAYS-DE-LA-LOIRE</t>
  </si>
  <si>
    <t>PROVENCE-ALPES-COTE-D'AZUR</t>
  </si>
  <si>
    <t>Poids des apprentis parmi la population des 16-25 ans par région en 2023</t>
  </si>
  <si>
    <r>
      <rPr>
        <b/>
        <sz val="9"/>
        <rFont val="Arial"/>
        <family val="2"/>
      </rPr>
      <t xml:space="preserve">Lecture </t>
    </r>
    <r>
      <rPr>
        <sz val="9"/>
        <rFont val="Arial"/>
        <family val="2"/>
      </rPr>
      <t>: En 2023, dans l'académie, les 27 873 apprentis agés de 16 à 25 ans représentent 9,7 % de la population totale de cette tranche d'âge contre 11,1 % au niveau national.</t>
    </r>
  </si>
  <si>
    <t>Poids des apprentis parmi la population des 16-25 ans par département en 2023</t>
  </si>
  <si>
    <r>
      <rPr>
        <b/>
        <sz val="9"/>
        <rFont val="Arial"/>
        <family val="2"/>
      </rPr>
      <t xml:space="preserve">Lecture </t>
    </r>
    <r>
      <rPr>
        <sz val="9"/>
        <rFont val="Arial"/>
        <family val="2"/>
      </rPr>
      <t>: En 2023, dans le Loiret, les 7 924 apprentis agés de 16 à 25 ans représentent 9,6 % de la population totale de cette tranche d'âge, contre 9,7 % au niveau académique.</t>
    </r>
  </si>
  <si>
    <t>Académie (2023)</t>
  </si>
  <si>
    <r>
      <rPr>
        <b/>
        <sz val="9"/>
        <rFont val="Arial"/>
        <family val="2"/>
      </rPr>
      <t>Lecture</t>
    </r>
    <r>
      <rPr>
        <sz val="9"/>
        <rFont val="Arial"/>
        <family val="2"/>
      </rPr>
      <t xml:space="preserve"> : Parmi l' ensemble des jeunes préparant un diplôme du second cycle professionnel, les apprentis représentent 41 % dans l'académie en 2023. </t>
    </r>
  </si>
  <si>
    <r>
      <t>Lecture</t>
    </r>
    <r>
      <rPr>
        <sz val="9"/>
        <color theme="1"/>
        <rFont val="Arial"/>
        <family val="2"/>
      </rPr>
      <t xml:space="preserve"> : Entre 2022 et 2023, au sein du CFA académique, le nombre d'apprentis du secteur de la production est passé de 999 à 1 130 représentant une augmentation de 13,1 %. Parmi eux, 562 suivent une formation de niveau 5.</t>
    </r>
  </si>
  <si>
    <r>
      <rPr>
        <b/>
        <sz val="9"/>
        <rFont val="Arial"/>
        <family val="2"/>
      </rPr>
      <t>Lecture</t>
    </r>
    <r>
      <rPr>
        <sz val="9"/>
        <rFont val="Arial"/>
        <family val="2"/>
      </rPr>
      <t xml:space="preserve"> : en base 100 en 2006, les effectifs du CFA académiques atteignent 352 en 2023 (soit une augmentation de 252 %), contre 171 (hausse de 71 %) sur l'ensemble de l'académie.</t>
    </r>
  </si>
  <si>
    <t>Secondaire</t>
  </si>
  <si>
    <t>Supérieur</t>
  </si>
  <si>
    <t>FORMATIONS DISCIPLINAIRES*</t>
  </si>
  <si>
    <t>* Droit, Histoire, Géographie, Langues vivantes, Physique, Sciences de la vie, Chimie.</t>
  </si>
  <si>
    <r>
      <rPr>
        <b/>
        <sz val="9"/>
        <rFont val="Arial"/>
        <family val="2"/>
      </rPr>
      <t xml:space="preserve">Lecture </t>
    </r>
    <r>
      <rPr>
        <sz val="9"/>
        <rFont val="Arial"/>
        <family val="2"/>
      </rPr>
      <t>: En 2013, dans l'académie, on comptait un total de 19 258 apprentis, dont 8 917 inscrits en formation de niveau 3.</t>
    </r>
  </si>
  <si>
    <t>Répartition et évolution du nombre d’entrées en apprentissage après la classe de 3ème</t>
  </si>
  <si>
    <r>
      <rPr>
        <b/>
        <sz val="11"/>
        <color theme="4"/>
        <rFont val="Arial Narrow"/>
        <family val="2"/>
      </rPr>
      <t>Tableau 3.</t>
    </r>
    <r>
      <rPr>
        <b/>
        <sz val="11"/>
        <color theme="1"/>
        <rFont val="Arial Narrow"/>
        <family val="2"/>
      </rPr>
      <t xml:space="preserve"> Répartition et évolution des effectifs d’apprentis du CFA académique selon le domaine de spécialité et le niveau de formation
</t>
    </r>
  </si>
  <si>
    <r>
      <rPr>
        <b/>
        <sz val="11"/>
        <color theme="4"/>
        <rFont val="Arial Narrow"/>
        <family val="2"/>
      </rPr>
      <t xml:space="preserve">Tableau 2. </t>
    </r>
    <r>
      <rPr>
        <b/>
        <sz val="11"/>
        <color theme="1"/>
        <rFont val="Arial Narrow"/>
        <family val="2"/>
      </rPr>
      <t xml:space="preserve">Répartition et évolution des effectifs d’apprentis selon le domaine de spécialité et le niveau de formation </t>
    </r>
  </si>
  <si>
    <r>
      <t xml:space="preserve">Graphique 3. </t>
    </r>
    <r>
      <rPr>
        <b/>
        <sz val="11"/>
        <color rgb="FF000000"/>
        <rFont val="Arial Narrow"/>
        <family val="2"/>
      </rPr>
      <t>Taux de réussite aux principaux examens professionnels selon le genre à la session 2023 (%)</t>
    </r>
  </si>
  <si>
    <t xml:space="preserve">Taux de réussite aux principaux examens professionnels selon le statut à la session 2023 (%)
</t>
  </si>
  <si>
    <r>
      <t xml:space="preserve">Graphique 4. </t>
    </r>
    <r>
      <rPr>
        <b/>
        <sz val="11"/>
        <color rgb="FF000000"/>
        <rFont val="Arial Narrow"/>
        <family val="2"/>
      </rPr>
      <t>Evolution des effectifs d’apprentis au sein du CFA académique et de l’académie (base 100 en 2006)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</si>
</sst>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0.0%"/>
    <numFmt numFmtId="166" formatCode="0.0"/>
  </numFmts>
  <fonts count="39" x14ac:knownFonts="1">
    <font>
      <sz val="11"/>
      <color theme="1"/>
      <name val="Calibri"/>
      <family val="2"/>
      <scheme val="minor"/>
    </font>
    <font>
      <sz val="11"/>
      <color theme="1"/>
      <name val="Calibri"/>
      <family val="2"/>
      <scheme val="minor"/>
    </font>
    <font>
      <b/>
      <sz val="11"/>
      <color rgb="FF37A8DB"/>
      <name val="Arial Narrow"/>
      <family val="2"/>
    </font>
    <font>
      <b/>
      <sz val="11"/>
      <color rgb="FF000000"/>
      <name val="Arial Narrow"/>
      <family val="2"/>
    </font>
    <font>
      <sz val="11"/>
      <color theme="1"/>
      <name val="Arial Narrow"/>
      <family val="2"/>
    </font>
    <font>
      <sz val="11"/>
      <color rgb="FF000000"/>
      <name val="Arial Narrow"/>
      <family val="2"/>
    </font>
    <font>
      <b/>
      <sz val="11"/>
      <color theme="1"/>
      <name val="Arial Narrow"/>
      <family val="2"/>
    </font>
    <font>
      <b/>
      <sz val="10"/>
      <color theme="1"/>
      <name val="Arial"/>
      <family val="2"/>
    </font>
    <font>
      <b/>
      <sz val="11"/>
      <name val="Arial Narrow"/>
      <family val="2"/>
    </font>
    <font>
      <b/>
      <sz val="11"/>
      <color theme="4"/>
      <name val="Arial Narrow"/>
      <family val="2"/>
    </font>
    <font>
      <sz val="11"/>
      <color rgb="FF000000"/>
      <name val="Times New Roman"/>
      <family val="1"/>
    </font>
    <font>
      <sz val="10"/>
      <name val="Arial"/>
      <family val="2"/>
    </font>
    <font>
      <sz val="9"/>
      <name val="Arial"/>
      <family val="2"/>
    </font>
    <font>
      <b/>
      <sz val="9"/>
      <name val="Arial"/>
      <family val="2"/>
    </font>
    <font>
      <b/>
      <sz val="10"/>
      <color rgb="FF000000"/>
      <name val="Arial"/>
      <family val="2"/>
    </font>
    <font>
      <sz val="10"/>
      <color rgb="FF000000"/>
      <name val="Arial"/>
      <family val="2"/>
    </font>
    <font>
      <i/>
      <sz val="10"/>
      <color rgb="FF000000"/>
      <name val="Calibri"/>
      <family val="2"/>
      <scheme val="minor"/>
    </font>
    <font>
      <b/>
      <sz val="9"/>
      <color theme="1"/>
      <name val="Arial Narrow"/>
      <family val="2"/>
    </font>
    <font>
      <sz val="9"/>
      <color theme="1"/>
      <name val="Arial Narrow"/>
      <family val="2"/>
    </font>
    <font>
      <b/>
      <sz val="9"/>
      <color theme="1"/>
      <name val="Arial"/>
      <family val="2"/>
    </font>
    <font>
      <sz val="9"/>
      <color theme="1"/>
      <name val="Arial"/>
      <family val="2"/>
    </font>
    <font>
      <sz val="11"/>
      <name val="Arial Narrow"/>
      <family val="2"/>
    </font>
    <font>
      <b/>
      <sz val="10"/>
      <color rgb="FFFFFFFF"/>
      <name val="Arial Narrow"/>
      <family val="2"/>
    </font>
    <font>
      <b/>
      <sz val="10"/>
      <color rgb="FF000000"/>
      <name val="Arial Narrow"/>
      <family val="2"/>
    </font>
    <font>
      <sz val="10"/>
      <color rgb="FF000000"/>
      <name val="Arial Narrow"/>
      <family val="2"/>
    </font>
    <font>
      <sz val="10"/>
      <name val="Arial Narrow"/>
      <family val="2"/>
    </font>
    <font>
      <b/>
      <sz val="10"/>
      <color theme="4"/>
      <name val="Arial Narrow"/>
      <family val="2"/>
    </font>
    <font>
      <b/>
      <sz val="10"/>
      <color theme="0"/>
      <name val="Arial Narrow"/>
      <family val="2"/>
    </font>
    <font>
      <b/>
      <i/>
      <sz val="11"/>
      <color theme="1"/>
      <name val="Arial Narrow"/>
      <family val="2"/>
    </font>
    <font>
      <b/>
      <sz val="11"/>
      <color theme="1"/>
      <name val="Calibri"/>
      <family val="2"/>
      <scheme val="minor"/>
    </font>
    <font>
      <i/>
      <sz val="11"/>
      <color theme="1"/>
      <name val="Arial Narrow"/>
      <family val="2"/>
    </font>
    <font>
      <b/>
      <sz val="10"/>
      <color rgb="FF37A8DB"/>
      <name val="Arial Narrow"/>
      <family val="2"/>
    </font>
    <font>
      <b/>
      <i/>
      <sz val="11"/>
      <name val="Arial Narrow"/>
      <family val="2"/>
    </font>
    <font>
      <b/>
      <sz val="10"/>
      <name val="Arial Narrow"/>
      <family val="2"/>
    </font>
    <font>
      <b/>
      <i/>
      <sz val="10"/>
      <color rgb="FF000000"/>
      <name val="Arial Narrow"/>
      <family val="2"/>
    </font>
    <font>
      <i/>
      <sz val="11"/>
      <color theme="1"/>
      <name val="Calibri"/>
      <family val="2"/>
      <scheme val="minor"/>
    </font>
    <font>
      <b/>
      <i/>
      <sz val="10"/>
      <name val="Arial Narrow"/>
      <family val="2"/>
    </font>
    <font>
      <i/>
      <sz val="10"/>
      <name val="Arial Narrow"/>
      <family val="2"/>
    </font>
    <font>
      <i/>
      <sz val="10"/>
      <color rgb="FF000000"/>
      <name val="Arial Narrow"/>
      <family val="2"/>
    </font>
  </fonts>
  <fills count="8">
    <fill>
      <patternFill patternType="none"/>
    </fill>
    <fill>
      <patternFill patternType="gray125"/>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theme="4"/>
        <bgColor indexed="64"/>
      </patternFill>
    </fill>
    <fill>
      <patternFill patternType="solid">
        <fgColor rgb="FF37A8DB"/>
        <bgColor indexed="64"/>
      </patternFill>
    </fill>
    <fill>
      <patternFill patternType="solid">
        <fgColor theme="6"/>
        <bgColor indexed="64"/>
      </patternFill>
    </fill>
    <fill>
      <patternFill patternType="solid">
        <fgColor theme="9" tint="-9.9978637043366805E-2"/>
        <bgColor indexed="64"/>
      </patternFill>
    </fill>
  </fills>
  <borders count="31">
    <border>
      <left/>
      <right/>
      <top/>
      <bottom/>
      <diagonal/>
    </border>
    <border>
      <left/>
      <right/>
      <top/>
      <bottom style="thin">
        <color theme="4" tint="0.39997558519241921"/>
      </bottom>
      <diagonal/>
    </border>
    <border>
      <left/>
      <right/>
      <top style="thin">
        <color theme="4" tint="0.39997558519241921"/>
      </top>
      <bottom/>
      <diagonal/>
    </border>
    <border>
      <left/>
      <right/>
      <top/>
      <bottom style="thin">
        <color indexed="64"/>
      </bottom>
      <diagonal/>
    </border>
    <border>
      <left/>
      <right/>
      <top style="thin">
        <color indexed="64"/>
      </top>
      <bottom style="medium">
        <color indexed="64"/>
      </bottom>
      <diagonal/>
    </border>
    <border>
      <left/>
      <right/>
      <top style="thin">
        <color theme="4" tint="0.39997558519241921"/>
      </top>
      <bottom style="thin">
        <color indexed="64"/>
      </bottom>
      <diagonal/>
    </border>
    <border>
      <left/>
      <right/>
      <top style="thin">
        <color indexed="64"/>
      </top>
      <bottom/>
      <diagonal/>
    </border>
    <border>
      <left/>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cellStyleXfs>
  <cellXfs count="231">
    <xf numFmtId="0" fontId="0" fillId="0" borderId="0" xfId="0"/>
    <xf numFmtId="0" fontId="2" fillId="0" borderId="0" xfId="0" applyFont="1" applyAlignment="1">
      <alignment horizontal="left" vertical="center"/>
    </xf>
    <xf numFmtId="0" fontId="4" fillId="0" borderId="0" xfId="0" applyFont="1"/>
    <xf numFmtId="0" fontId="4" fillId="0" borderId="0" xfId="0" applyFont="1" applyAlignment="1">
      <alignment horizontal="left"/>
    </xf>
    <xf numFmtId="164" fontId="4" fillId="0" borderId="0" xfId="1" applyNumberFormat="1" applyFont="1"/>
    <xf numFmtId="0" fontId="5" fillId="0" borderId="0" xfId="0" applyFont="1" applyAlignment="1">
      <alignment horizontal="left" vertical="center"/>
    </xf>
    <xf numFmtId="0" fontId="6" fillId="2" borderId="1" xfId="0" applyFont="1" applyFill="1" applyBorder="1"/>
    <xf numFmtId="0" fontId="6" fillId="2" borderId="2" xfId="0" applyFont="1" applyFill="1" applyBorder="1" applyAlignment="1">
      <alignment horizontal="left"/>
    </xf>
    <xf numFmtId="164" fontId="6" fillId="2" borderId="2" xfId="1" applyNumberFormat="1" applyFont="1" applyFill="1" applyBorder="1"/>
    <xf numFmtId="0" fontId="4" fillId="0" borderId="0" xfId="0" applyNumberFormat="1" applyFont="1"/>
    <xf numFmtId="165" fontId="4" fillId="0" borderId="0" xfId="2" applyNumberFormat="1" applyFont="1"/>
    <xf numFmtId="0" fontId="3" fillId="0" borderId="0" xfId="0" applyFont="1" applyAlignment="1">
      <alignment horizontal="left" vertical="center"/>
    </xf>
    <xf numFmtId="0" fontId="4" fillId="0" borderId="3" xfId="0" applyFont="1" applyBorder="1" applyAlignment="1">
      <alignment horizontal="left"/>
    </xf>
    <xf numFmtId="0" fontId="6" fillId="0" borderId="4" xfId="0" applyFont="1" applyBorder="1" applyAlignment="1">
      <alignment horizontal="left"/>
    </xf>
    <xf numFmtId="165" fontId="6" fillId="0" borderId="4" xfId="2" applyNumberFormat="1" applyFont="1" applyBorder="1"/>
    <xf numFmtId="165" fontId="6" fillId="2" borderId="2" xfId="2" applyNumberFormat="1" applyFont="1" applyFill="1" applyBorder="1"/>
    <xf numFmtId="0" fontId="6" fillId="0" borderId="0" xfId="0" applyFont="1"/>
    <xf numFmtId="0" fontId="6" fillId="2" borderId="1" xfId="0" applyFont="1" applyFill="1" applyBorder="1" applyAlignment="1">
      <alignment horizontal="center"/>
    </xf>
    <xf numFmtId="0" fontId="6" fillId="2" borderId="0" xfId="0" applyFont="1" applyFill="1" applyBorder="1" applyAlignment="1">
      <alignment horizontal="left"/>
    </xf>
    <xf numFmtId="0" fontId="6" fillId="2" borderId="0" xfId="0" applyNumberFormat="1" applyFont="1" applyFill="1" applyBorder="1"/>
    <xf numFmtId="165" fontId="6" fillId="3" borderId="0" xfId="2" applyNumberFormat="1" applyFont="1" applyFill="1"/>
    <xf numFmtId="9" fontId="6" fillId="2" borderId="2" xfId="2" applyFont="1" applyFill="1" applyBorder="1"/>
    <xf numFmtId="0" fontId="4" fillId="0" borderId="0" xfId="0" applyFont="1" applyBorder="1"/>
    <xf numFmtId="0" fontId="6" fillId="2" borderId="5" xfId="0" applyFont="1" applyFill="1" applyBorder="1" applyAlignment="1">
      <alignment horizontal="left"/>
    </xf>
    <xf numFmtId="9" fontId="6" fillId="2" borderId="5" xfId="2" applyFont="1" applyFill="1" applyBorder="1"/>
    <xf numFmtId="0" fontId="4" fillId="3" borderId="0" xfId="0" applyFont="1" applyFill="1"/>
    <xf numFmtId="0" fontId="7" fillId="2" borderId="1" xfId="0" applyFont="1" applyFill="1" applyBorder="1"/>
    <xf numFmtId="0" fontId="4" fillId="0" borderId="6" xfId="0" applyFont="1" applyBorder="1"/>
    <xf numFmtId="0" fontId="6" fillId="2" borderId="0" xfId="0" applyFont="1" applyFill="1" applyBorder="1"/>
    <xf numFmtId="0" fontId="6" fillId="0" borderId="7" xfId="0" applyFont="1" applyBorder="1"/>
    <xf numFmtId="9" fontId="6" fillId="0" borderId="7" xfId="2" applyFont="1" applyBorder="1"/>
    <xf numFmtId="9" fontId="8" fillId="0" borderId="7" xfId="2" applyFont="1" applyBorder="1"/>
    <xf numFmtId="0" fontId="0" fillId="0" borderId="0" xfId="0" applyAlignment="1"/>
    <xf numFmtId="0" fontId="6" fillId="0" borderId="0" xfId="0" applyFont="1" applyAlignment="1"/>
    <xf numFmtId="0" fontId="6" fillId="3" borderId="0" xfId="0" applyFont="1" applyFill="1" applyAlignment="1">
      <alignment horizontal="center"/>
    </xf>
    <xf numFmtId="9" fontId="4" fillId="0" borderId="0" xfId="2" applyFont="1"/>
    <xf numFmtId="0" fontId="6" fillId="0" borderId="0" xfId="0" applyFont="1" applyAlignment="1">
      <alignment horizontal="left"/>
    </xf>
    <xf numFmtId="166" fontId="4" fillId="0" borderId="0" xfId="0" applyNumberFormat="1" applyFont="1"/>
    <xf numFmtId="9" fontId="6" fillId="2" borderId="2" xfId="2" applyFont="1" applyFill="1" applyBorder="1" applyAlignment="1">
      <alignment horizontal="left"/>
    </xf>
    <xf numFmtId="0" fontId="10" fillId="0" borderId="0" xfId="0" applyFont="1" applyAlignment="1">
      <alignment horizontal="left" vertical="center"/>
    </xf>
    <xf numFmtId="1" fontId="6" fillId="2" borderId="2" xfId="0" applyNumberFormat="1" applyFont="1" applyFill="1" applyBorder="1"/>
    <xf numFmtId="0" fontId="4" fillId="6" borderId="0" xfId="0" applyFont="1" applyFill="1"/>
    <xf numFmtId="0" fontId="12" fillId="0" borderId="0" xfId="3" applyFont="1"/>
    <xf numFmtId="0" fontId="13" fillId="0" borderId="0" xfId="0" applyFont="1"/>
    <xf numFmtId="165" fontId="6" fillId="2" borderId="0" xfId="2" applyNumberFormat="1" applyFont="1" applyFill="1" applyBorder="1"/>
    <xf numFmtId="0" fontId="6" fillId="0" borderId="0" xfId="0" applyNumberFormat="1" applyFont="1" applyFill="1" applyBorder="1"/>
    <xf numFmtId="0" fontId="16" fillId="0" borderId="0" xfId="0" applyFont="1"/>
    <xf numFmtId="0" fontId="12" fillId="0" borderId="0" xfId="3" applyFont="1" applyAlignment="1">
      <alignment horizontal="left" vertical="top" wrapText="1"/>
    </xf>
    <xf numFmtId="0" fontId="18" fillId="0" borderId="0" xfId="0" applyFont="1"/>
    <xf numFmtId="0" fontId="19" fillId="0" borderId="0" xfId="0" applyFont="1" applyAlignment="1">
      <alignment horizontal="left" vertical="center"/>
    </xf>
    <xf numFmtId="0" fontId="17" fillId="0" borderId="0" xfId="0" applyFont="1" applyFill="1" applyBorder="1" applyAlignment="1">
      <alignment horizontal="left"/>
    </xf>
    <xf numFmtId="9" fontId="17" fillId="0" borderId="0" xfId="2" applyFont="1" applyFill="1" applyBorder="1"/>
    <xf numFmtId="0" fontId="13" fillId="0" borderId="0" xfId="0" applyFont="1" applyAlignment="1">
      <alignment vertical="top"/>
    </xf>
    <xf numFmtId="0" fontId="12" fillId="0" borderId="0" xfId="3" applyFont="1" applyAlignment="1">
      <alignment vertical="top"/>
    </xf>
    <xf numFmtId="0" fontId="12" fillId="0" borderId="0" xfId="3" applyFont="1" applyAlignment="1">
      <alignment vertical="center"/>
    </xf>
    <xf numFmtId="0" fontId="19" fillId="0" borderId="0" xfId="0" applyFont="1" applyBorder="1" applyAlignment="1">
      <alignment vertical="top" wrapText="1"/>
    </xf>
    <xf numFmtId="0" fontId="0" fillId="0" borderId="0" xfId="0" applyBorder="1"/>
    <xf numFmtId="3" fontId="4" fillId="0" borderId="0" xfId="0" applyNumberFormat="1" applyFont="1"/>
    <xf numFmtId="3" fontId="6" fillId="2" borderId="2" xfId="0" applyNumberFormat="1" applyFont="1" applyFill="1" applyBorder="1"/>
    <xf numFmtId="0" fontId="0" fillId="0" borderId="0" xfId="0" applyFill="1"/>
    <xf numFmtId="3" fontId="8" fillId="0" borderId="0" xfId="0" applyNumberFormat="1" applyFont="1"/>
    <xf numFmtId="3" fontId="21" fillId="0" borderId="0" xfId="0" applyNumberFormat="1" applyFont="1"/>
    <xf numFmtId="3" fontId="8" fillId="2" borderId="2" xfId="0" applyNumberFormat="1" applyFont="1" applyFill="1" applyBorder="1"/>
    <xf numFmtId="0" fontId="22" fillId="4" borderId="13" xfId="0" applyFont="1" applyFill="1" applyBorder="1" applyAlignment="1">
      <alignment horizontal="center" vertical="center" wrapText="1"/>
    </xf>
    <xf numFmtId="0" fontId="24" fillId="0" borderId="8" xfId="0" applyFont="1" applyBorder="1" applyAlignment="1">
      <alignment horizontal="left" vertical="center" wrapText="1" indent="1"/>
    </xf>
    <xf numFmtId="0" fontId="24" fillId="0" borderId="14" xfId="0" applyFont="1" applyBorder="1" applyAlignment="1">
      <alignment horizontal="left" vertical="center" wrapText="1" indent="1"/>
    </xf>
    <xf numFmtId="0" fontId="26" fillId="0" borderId="12" xfId="0" applyFont="1" applyBorder="1" applyAlignment="1">
      <alignment horizontal="left" vertical="center" wrapText="1" indent="1"/>
    </xf>
    <xf numFmtId="3" fontId="25" fillId="0" borderId="8" xfId="0" applyNumberFormat="1" applyFont="1" applyBorder="1" applyAlignment="1">
      <alignment horizontal="right" vertical="center" wrapText="1" indent="2"/>
    </xf>
    <xf numFmtId="165" fontId="25" fillId="0" borderId="8" xfId="0" applyNumberFormat="1" applyFont="1" applyBorder="1" applyAlignment="1">
      <alignment horizontal="right" vertical="center" wrapText="1" indent="2"/>
    </xf>
    <xf numFmtId="165" fontId="24" fillId="0" borderId="8" xfId="0" applyNumberFormat="1" applyFont="1" applyBorder="1" applyAlignment="1">
      <alignment horizontal="right" vertical="center" wrapText="1" indent="2"/>
    </xf>
    <xf numFmtId="165" fontId="25" fillId="0" borderId="14" xfId="0" applyNumberFormat="1" applyFont="1" applyBorder="1" applyAlignment="1">
      <alignment horizontal="right" vertical="center" wrapText="1" indent="2"/>
    </xf>
    <xf numFmtId="165" fontId="24" fillId="0" borderId="14" xfId="0" applyNumberFormat="1" applyFont="1" applyBorder="1" applyAlignment="1">
      <alignment horizontal="right" vertical="center" wrapText="1" indent="2"/>
    </xf>
    <xf numFmtId="3" fontId="26" fillId="0" borderId="12" xfId="0" applyNumberFormat="1" applyFont="1" applyBorder="1" applyAlignment="1">
      <alignment horizontal="right" vertical="center" wrapText="1" indent="2"/>
    </xf>
    <xf numFmtId="165" fontId="26" fillId="0" borderId="12" xfId="0" applyNumberFormat="1" applyFont="1" applyBorder="1" applyAlignment="1">
      <alignment horizontal="right" vertical="center" wrapText="1" indent="2"/>
    </xf>
    <xf numFmtId="3" fontId="25" fillId="0" borderId="14" xfId="0" applyNumberFormat="1" applyFont="1" applyBorder="1" applyAlignment="1">
      <alignment horizontal="right" vertical="center" wrapText="1" indent="2"/>
    </xf>
    <xf numFmtId="3" fontId="27" fillId="4" borderId="13" xfId="0" applyNumberFormat="1" applyFont="1" applyFill="1" applyBorder="1" applyAlignment="1">
      <alignment horizontal="right" vertical="center" wrapText="1" indent="2"/>
    </xf>
    <xf numFmtId="165" fontId="22" fillId="4" borderId="13" xfId="0" applyNumberFormat="1" applyFont="1" applyFill="1" applyBorder="1" applyAlignment="1">
      <alignment horizontal="right" vertical="center" wrapText="1" indent="2"/>
    </xf>
    <xf numFmtId="3" fontId="0" fillId="0" borderId="0" xfId="0" applyNumberFormat="1"/>
    <xf numFmtId="0" fontId="21" fillId="0" borderId="0" xfId="0" applyFont="1" applyAlignment="1">
      <alignment horizontal="left"/>
    </xf>
    <xf numFmtId="165" fontId="21" fillId="0" borderId="0" xfId="2" applyNumberFormat="1" applyFont="1"/>
    <xf numFmtId="0" fontId="8" fillId="2" borderId="2" xfId="0" applyFont="1" applyFill="1" applyBorder="1" applyAlignment="1">
      <alignment horizontal="left"/>
    </xf>
    <xf numFmtId="165" fontId="8" fillId="2" borderId="2" xfId="2" applyNumberFormat="1" applyFont="1" applyFill="1" applyBorder="1"/>
    <xf numFmtId="0" fontId="8" fillId="0" borderId="0" xfId="0" applyFont="1" applyAlignment="1">
      <alignment horizontal="left"/>
    </xf>
    <xf numFmtId="165" fontId="8" fillId="0" borderId="0" xfId="2" applyNumberFormat="1" applyFont="1"/>
    <xf numFmtId="9" fontId="0" fillId="0" borderId="0" xfId="2" applyFont="1"/>
    <xf numFmtId="166" fontId="4" fillId="0" borderId="0" xfId="0" applyNumberFormat="1" applyFont="1" applyAlignment="1">
      <alignment horizontal="center"/>
    </xf>
    <xf numFmtId="0" fontId="4" fillId="0" borderId="0" xfId="0" applyFont="1" applyFill="1"/>
    <xf numFmtId="9" fontId="29" fillId="0" borderId="0" xfId="2" applyFont="1"/>
    <xf numFmtId="9" fontId="28" fillId="2" borderId="2" xfId="2" applyFont="1" applyFill="1" applyBorder="1"/>
    <xf numFmtId="0" fontId="28" fillId="2" borderId="2" xfId="0" applyFont="1" applyFill="1" applyBorder="1" applyAlignment="1">
      <alignment horizontal="left"/>
    </xf>
    <xf numFmtId="0" fontId="30" fillId="0" borderId="0" xfId="0" applyFont="1"/>
    <xf numFmtId="0" fontId="21" fillId="0" borderId="0" xfId="0" applyNumberFormat="1" applyFont="1"/>
    <xf numFmtId="0" fontId="8" fillId="2" borderId="2" xfId="0" applyNumberFormat="1" applyFont="1" applyFill="1" applyBorder="1"/>
    <xf numFmtId="165" fontId="24" fillId="0" borderId="8" xfId="0" applyNumberFormat="1" applyFont="1" applyBorder="1" applyAlignment="1">
      <alignment horizontal="center" vertical="center"/>
    </xf>
    <xf numFmtId="165" fontId="24" fillId="0" borderId="14" xfId="0" applyNumberFormat="1" applyFont="1" applyBorder="1" applyAlignment="1">
      <alignment horizontal="center" vertical="center"/>
    </xf>
    <xf numFmtId="165" fontId="24" fillId="0" borderId="12" xfId="0" applyNumberFormat="1" applyFont="1" applyBorder="1" applyAlignment="1">
      <alignment horizontal="center" vertical="center"/>
    </xf>
    <xf numFmtId="165" fontId="31" fillId="0" borderId="13" xfId="0" applyNumberFormat="1" applyFont="1" applyBorder="1" applyAlignment="1">
      <alignment horizontal="center" vertical="center"/>
    </xf>
    <xf numFmtId="165" fontId="22" fillId="5" borderId="13" xfId="0" applyNumberFormat="1" applyFont="1" applyFill="1" applyBorder="1" applyAlignment="1">
      <alignment horizontal="center" vertical="center"/>
    </xf>
    <xf numFmtId="3" fontId="31" fillId="0" borderId="13" xfId="0" applyNumberFormat="1" applyFont="1" applyBorder="1" applyAlignment="1">
      <alignment horizontal="right" vertical="center" indent="2"/>
    </xf>
    <xf numFmtId="3" fontId="4" fillId="0" borderId="3" xfId="0" applyNumberFormat="1" applyFont="1" applyBorder="1"/>
    <xf numFmtId="3" fontId="6" fillId="0" borderId="4" xfId="0" applyNumberFormat="1" applyFont="1" applyBorder="1"/>
    <xf numFmtId="3" fontId="6" fillId="2" borderId="0" xfId="0" applyNumberFormat="1" applyFont="1" applyFill="1" applyBorder="1"/>
    <xf numFmtId="3" fontId="6" fillId="3" borderId="0" xfId="0" applyNumberFormat="1" applyFont="1" applyFill="1"/>
    <xf numFmtId="3" fontId="4" fillId="0" borderId="6" xfId="0" applyNumberFormat="1" applyFont="1" applyBorder="1"/>
    <xf numFmtId="3" fontId="4" fillId="0" borderId="0" xfId="0" applyNumberFormat="1" applyFont="1" applyBorder="1"/>
    <xf numFmtId="0" fontId="32" fillId="2" borderId="2" xfId="0" applyNumberFormat="1" applyFont="1" applyFill="1" applyBorder="1"/>
    <xf numFmtId="3" fontId="25" fillId="0" borderId="8" xfId="0" applyNumberFormat="1" applyFont="1" applyBorder="1" applyAlignment="1">
      <alignment horizontal="right" vertical="center" indent="2"/>
    </xf>
    <xf numFmtId="3" fontId="25" fillId="0" borderId="14" xfId="0" applyNumberFormat="1" applyFont="1" applyBorder="1" applyAlignment="1">
      <alignment horizontal="right" vertical="center" indent="2"/>
    </xf>
    <xf numFmtId="3" fontId="25" fillId="0" borderId="12" xfId="0" applyNumberFormat="1" applyFont="1" applyBorder="1" applyAlignment="1">
      <alignment horizontal="right" vertical="center" indent="2"/>
    </xf>
    <xf numFmtId="3" fontId="27" fillId="5" borderId="13" xfId="0" applyNumberFormat="1" applyFont="1" applyFill="1" applyBorder="1" applyAlignment="1">
      <alignment horizontal="right" vertical="center" indent="2"/>
    </xf>
    <xf numFmtId="3" fontId="33" fillId="0" borderId="14" xfId="0" applyNumberFormat="1" applyFont="1" applyBorder="1" applyAlignment="1">
      <alignment horizontal="right" vertical="center" wrapText="1" indent="2"/>
    </xf>
    <xf numFmtId="3" fontId="35" fillId="0" borderId="0" xfId="0" applyNumberFormat="1" applyFont="1"/>
    <xf numFmtId="0" fontId="35" fillId="0" borderId="0" xfId="0" applyFont="1"/>
    <xf numFmtId="3" fontId="36" fillId="7" borderId="14" xfId="0" applyNumberFormat="1" applyFont="1" applyFill="1" applyBorder="1" applyAlignment="1">
      <alignment horizontal="right" vertical="center" wrapText="1" indent="2"/>
    </xf>
    <xf numFmtId="165" fontId="36" fillId="7" borderId="14" xfId="0" applyNumberFormat="1" applyFont="1" applyFill="1" applyBorder="1" applyAlignment="1">
      <alignment horizontal="right" vertical="center" wrapText="1" indent="2"/>
    </xf>
    <xf numFmtId="3" fontId="36" fillId="7" borderId="12" xfId="0" applyNumberFormat="1" applyFont="1" applyFill="1" applyBorder="1" applyAlignment="1">
      <alignment horizontal="right" vertical="center" wrapText="1" indent="2"/>
    </xf>
    <xf numFmtId="165" fontId="36" fillId="7" borderId="12" xfId="0" applyNumberFormat="1" applyFont="1" applyFill="1" applyBorder="1" applyAlignment="1">
      <alignment horizontal="right" vertical="center" wrapText="1" indent="2"/>
    </xf>
    <xf numFmtId="0" fontId="12" fillId="0" borderId="0" xfId="0" applyFont="1"/>
    <xf numFmtId="0" fontId="22" fillId="5" borderId="13" xfId="0" applyFont="1" applyFill="1" applyBorder="1" applyAlignment="1">
      <alignment horizontal="center" vertical="center" wrapText="1"/>
    </xf>
    <xf numFmtId="0" fontId="24" fillId="0" borderId="8" xfId="0" applyFont="1" applyBorder="1" applyAlignment="1">
      <alignment horizontal="left" vertical="center" wrapText="1"/>
    </xf>
    <xf numFmtId="3" fontId="24" fillId="0" borderId="8" xfId="0" applyNumberFormat="1" applyFont="1" applyBorder="1" applyAlignment="1">
      <alignment horizontal="right" vertical="center" wrapText="1" indent="2"/>
    </xf>
    <xf numFmtId="165" fontId="24" fillId="0" borderId="8" xfId="2" applyNumberFormat="1" applyFont="1" applyBorder="1" applyAlignment="1">
      <alignment horizontal="center" vertical="center" wrapText="1"/>
    </xf>
    <xf numFmtId="0" fontId="24" fillId="0" borderId="14" xfId="0" applyFont="1" applyBorder="1" applyAlignment="1">
      <alignment horizontal="left" vertical="center" wrapText="1"/>
    </xf>
    <xf numFmtId="3" fontId="24" fillId="0" borderId="14" xfId="0" applyNumberFormat="1" applyFont="1" applyBorder="1" applyAlignment="1">
      <alignment horizontal="right" vertical="center" wrapText="1" indent="2"/>
    </xf>
    <xf numFmtId="165" fontId="24" fillId="0" borderId="14" xfId="2" applyNumberFormat="1" applyFont="1" applyBorder="1" applyAlignment="1">
      <alignment horizontal="center" vertical="center" wrapText="1"/>
    </xf>
    <xf numFmtId="0" fontId="24" fillId="0" borderId="12" xfId="0" applyFont="1" applyBorder="1" applyAlignment="1">
      <alignment horizontal="left" vertical="center" wrapText="1"/>
    </xf>
    <xf numFmtId="3" fontId="24" fillId="0" borderId="12" xfId="0" applyNumberFormat="1" applyFont="1" applyBorder="1" applyAlignment="1">
      <alignment horizontal="right" vertical="center" wrapText="1" indent="2"/>
    </xf>
    <xf numFmtId="165" fontId="24" fillId="0" borderId="12" xfId="2" applyNumberFormat="1" applyFont="1" applyBorder="1" applyAlignment="1">
      <alignment horizontal="center" vertical="center" wrapText="1"/>
    </xf>
    <xf numFmtId="0" fontId="22" fillId="5" borderId="13" xfId="0" applyFont="1" applyFill="1" applyBorder="1" applyAlignment="1">
      <alignment horizontal="left" vertical="center" wrapText="1"/>
    </xf>
    <xf numFmtId="3" fontId="22" fillId="5" borderId="13" xfId="0" applyNumberFormat="1" applyFont="1" applyFill="1" applyBorder="1" applyAlignment="1">
      <alignment horizontal="right" vertical="center" wrapText="1" indent="2"/>
    </xf>
    <xf numFmtId="165" fontId="22" fillId="5" borderId="13" xfId="2" applyNumberFormat="1" applyFont="1" applyFill="1" applyBorder="1" applyAlignment="1">
      <alignment horizontal="center" vertical="center" wrapText="1"/>
    </xf>
    <xf numFmtId="0" fontId="22" fillId="5" borderId="9" xfId="0" applyFont="1" applyFill="1" applyBorder="1" applyAlignment="1">
      <alignment horizontal="center" vertical="center" wrapText="1"/>
    </xf>
    <xf numFmtId="0" fontId="31" fillId="0" borderId="13" xfId="0" applyFont="1" applyBorder="1" applyAlignment="1">
      <alignment horizontal="right" vertical="center" wrapText="1" indent="2"/>
    </xf>
    <xf numFmtId="165" fontId="31" fillId="0" borderId="13" xfId="0" applyNumberFormat="1" applyFont="1" applyBorder="1" applyAlignment="1">
      <alignment horizontal="center" vertical="center" wrapText="1"/>
    </xf>
    <xf numFmtId="0" fontId="31" fillId="0" borderId="9" xfId="0" applyFont="1" applyBorder="1" applyAlignment="1">
      <alignment horizontal="right" vertical="center" wrapText="1" indent="2"/>
    </xf>
    <xf numFmtId="0" fontId="33" fillId="0" borderId="8" xfId="0" applyFont="1" applyBorder="1" applyAlignment="1">
      <alignment horizontal="right" vertical="center" wrapText="1" indent="2"/>
    </xf>
    <xf numFmtId="0" fontId="33" fillId="0" borderId="17" xfId="0" applyFont="1" applyBorder="1" applyAlignment="1">
      <alignment horizontal="right" vertical="center" wrapText="1" indent="2"/>
    </xf>
    <xf numFmtId="0" fontId="33" fillId="0" borderId="14" xfId="0" applyFont="1" applyBorder="1" applyAlignment="1">
      <alignment horizontal="right" vertical="center" wrapText="1" indent="2"/>
    </xf>
    <xf numFmtId="0" fontId="33" fillId="0" borderId="18" xfId="0" applyFont="1" applyBorder="1" applyAlignment="1">
      <alignment horizontal="right" vertical="center" wrapText="1" indent="2"/>
    </xf>
    <xf numFmtId="3" fontId="37" fillId="0" borderId="14" xfId="0" applyNumberFormat="1" applyFont="1" applyBorder="1" applyAlignment="1">
      <alignment horizontal="right" vertical="center" wrapText="1" indent="2"/>
    </xf>
    <xf numFmtId="0" fontId="37" fillId="0" borderId="14" xfId="0" applyFont="1" applyBorder="1" applyAlignment="1">
      <alignment horizontal="right" vertical="center" wrapText="1" indent="2"/>
    </xf>
    <xf numFmtId="0" fontId="37" fillId="0" borderId="18" xfId="0" applyFont="1" applyBorder="1" applyAlignment="1">
      <alignment horizontal="right" vertical="center" wrapText="1" indent="2"/>
    </xf>
    <xf numFmtId="0" fontId="37" fillId="0" borderId="12" xfId="0" applyFont="1" applyBorder="1" applyAlignment="1">
      <alignment horizontal="right" vertical="center" wrapText="1" indent="2"/>
    </xf>
    <xf numFmtId="0" fontId="37" fillId="0" borderId="19" xfId="0" applyFont="1" applyBorder="1" applyAlignment="1">
      <alignment horizontal="right" vertical="center" wrapText="1" indent="2"/>
    </xf>
    <xf numFmtId="3" fontId="31" fillId="0" borderId="13" xfId="0" applyNumberFormat="1" applyFont="1" applyBorder="1" applyAlignment="1">
      <alignment horizontal="right" vertical="center" wrapText="1" indent="2"/>
    </xf>
    <xf numFmtId="0" fontId="33" fillId="0" borderId="12" xfId="0" applyFont="1" applyBorder="1" applyAlignment="1">
      <alignment horizontal="right" vertical="center" wrapText="1" indent="2"/>
    </xf>
    <xf numFmtId="0" fontId="33" fillId="0" borderId="19" xfId="0" applyFont="1" applyBorder="1" applyAlignment="1">
      <alignment horizontal="right" vertical="center" wrapText="1" indent="2"/>
    </xf>
    <xf numFmtId="3" fontId="27" fillId="5" borderId="13" xfId="0" applyNumberFormat="1" applyFont="1" applyFill="1" applyBorder="1" applyAlignment="1">
      <alignment horizontal="right" vertical="center" wrapText="1" indent="2"/>
    </xf>
    <xf numFmtId="165" fontId="22" fillId="5" borderId="13" xfId="0" applyNumberFormat="1" applyFont="1" applyFill="1" applyBorder="1" applyAlignment="1">
      <alignment horizontal="center" vertical="center" wrapText="1"/>
    </xf>
    <xf numFmtId="3" fontId="27" fillId="5" borderId="9" xfId="0" applyNumberFormat="1" applyFont="1" applyFill="1" applyBorder="1" applyAlignment="1">
      <alignment horizontal="right" vertical="center" wrapText="1" indent="2"/>
    </xf>
    <xf numFmtId="0" fontId="22" fillId="5" borderId="16" xfId="0" applyFont="1" applyFill="1" applyBorder="1" applyAlignment="1">
      <alignment horizontal="center" vertical="center" wrapText="1"/>
    </xf>
    <xf numFmtId="0" fontId="31" fillId="0" borderId="13" xfId="0" applyFont="1" applyBorder="1" applyAlignment="1">
      <alignment horizontal="left" vertical="center"/>
    </xf>
    <xf numFmtId="9" fontId="31" fillId="0" borderId="24" xfId="0" applyNumberFormat="1" applyFont="1" applyBorder="1" applyAlignment="1">
      <alignment horizontal="center" vertical="center" wrapText="1"/>
    </xf>
    <xf numFmtId="9" fontId="31" fillId="0" borderId="13" xfId="0" applyNumberFormat="1" applyFont="1" applyBorder="1" applyAlignment="1">
      <alignment horizontal="center" vertical="center" wrapText="1"/>
    </xf>
    <xf numFmtId="9" fontId="31" fillId="0" borderId="25" xfId="0" applyNumberFormat="1" applyFont="1" applyBorder="1" applyAlignment="1">
      <alignment horizontal="center" vertical="center" wrapText="1"/>
    </xf>
    <xf numFmtId="0" fontId="23" fillId="0" borderId="8" xfId="0" applyFont="1" applyBorder="1" applyAlignment="1">
      <alignment horizontal="left" vertical="center"/>
    </xf>
    <xf numFmtId="9" fontId="33" fillId="0" borderId="26" xfId="0" applyNumberFormat="1" applyFont="1" applyBorder="1" applyAlignment="1">
      <alignment horizontal="center" vertical="center" wrapText="1"/>
    </xf>
    <xf numFmtId="9" fontId="33" fillId="0" borderId="8" xfId="0" applyNumberFormat="1" applyFont="1" applyBorder="1" applyAlignment="1">
      <alignment horizontal="center" vertical="center" wrapText="1"/>
    </xf>
    <xf numFmtId="9" fontId="33" fillId="0" borderId="27" xfId="0" applyNumberFormat="1" applyFont="1" applyBorder="1" applyAlignment="1">
      <alignment horizontal="center" vertical="center" wrapText="1"/>
    </xf>
    <xf numFmtId="0" fontId="23" fillId="0" borderId="14" xfId="0" applyFont="1" applyBorder="1" applyAlignment="1">
      <alignment horizontal="left" vertical="center"/>
    </xf>
    <xf numFmtId="9" fontId="33" fillId="0" borderId="20" xfId="0" applyNumberFormat="1" applyFont="1" applyBorder="1" applyAlignment="1">
      <alignment horizontal="center" vertical="center" wrapText="1"/>
    </xf>
    <xf numFmtId="9" fontId="33" fillId="0" borderId="14" xfId="0" applyNumberFormat="1" applyFont="1" applyBorder="1" applyAlignment="1">
      <alignment horizontal="center" vertical="center" wrapText="1"/>
    </xf>
    <xf numFmtId="9" fontId="33" fillId="0" borderId="21" xfId="0" applyNumberFormat="1" applyFont="1" applyBorder="1" applyAlignment="1">
      <alignment horizontal="center" vertical="center" wrapText="1"/>
    </xf>
    <xf numFmtId="0" fontId="38" fillId="0" borderId="14" xfId="0" applyFont="1" applyBorder="1" applyAlignment="1">
      <alignment horizontal="right" vertical="center"/>
    </xf>
    <xf numFmtId="9" fontId="37" fillId="0" borderId="20" xfId="0" applyNumberFormat="1" applyFont="1" applyBorder="1" applyAlignment="1">
      <alignment horizontal="center" vertical="center" wrapText="1"/>
    </xf>
    <xf numFmtId="9" fontId="37" fillId="0" borderId="14" xfId="0" applyNumberFormat="1" applyFont="1" applyBorder="1" applyAlignment="1">
      <alignment horizontal="center" vertical="center" wrapText="1"/>
    </xf>
    <xf numFmtId="9" fontId="37" fillId="0" borderId="21" xfId="0" applyNumberFormat="1" applyFont="1" applyBorder="1" applyAlignment="1">
      <alignment horizontal="center" vertical="center" wrapText="1"/>
    </xf>
    <xf numFmtId="0" fontId="38" fillId="0" borderId="12" xfId="0" applyFont="1" applyBorder="1" applyAlignment="1">
      <alignment horizontal="right" vertical="center"/>
    </xf>
    <xf numFmtId="9" fontId="37" fillId="0" borderId="22" xfId="0" applyNumberFormat="1" applyFont="1" applyBorder="1" applyAlignment="1">
      <alignment horizontal="center" vertical="center" wrapText="1"/>
    </xf>
    <xf numFmtId="9" fontId="37" fillId="0" borderId="12" xfId="0" applyNumberFormat="1" applyFont="1" applyBorder="1" applyAlignment="1">
      <alignment horizontal="center" vertical="center" wrapText="1"/>
    </xf>
    <xf numFmtId="9" fontId="37" fillId="0" borderId="23" xfId="0" applyNumberFormat="1" applyFont="1" applyBorder="1" applyAlignment="1">
      <alignment horizontal="center" vertical="center" wrapText="1"/>
    </xf>
    <xf numFmtId="0" fontId="23" fillId="0" borderId="12" xfId="0" applyFont="1" applyBorder="1" applyAlignment="1">
      <alignment horizontal="left" vertical="center"/>
    </xf>
    <xf numFmtId="9" fontId="33" fillId="0" borderId="22" xfId="0" applyNumberFormat="1" applyFont="1" applyBorder="1" applyAlignment="1">
      <alignment horizontal="center" vertical="center" wrapText="1"/>
    </xf>
    <xf numFmtId="9" fontId="33" fillId="0" borderId="12" xfId="0" applyNumberFormat="1" applyFont="1" applyBorder="1" applyAlignment="1">
      <alignment horizontal="center" vertical="center" wrapText="1"/>
    </xf>
    <xf numFmtId="9" fontId="33" fillId="0" borderId="23" xfId="0" applyNumberFormat="1" applyFont="1" applyBorder="1" applyAlignment="1">
      <alignment horizontal="center" vertical="center" wrapText="1"/>
    </xf>
    <xf numFmtId="0" fontId="22" fillId="5" borderId="13" xfId="0" applyFont="1" applyFill="1" applyBorder="1" applyAlignment="1">
      <alignment horizontal="left" vertical="center"/>
    </xf>
    <xf numFmtId="9" fontId="27" fillId="5" borderId="28" xfId="0" applyNumberFormat="1" applyFont="1" applyFill="1" applyBorder="1" applyAlignment="1">
      <alignment horizontal="center" vertical="center" wrapText="1"/>
    </xf>
    <xf numFmtId="9" fontId="27" fillId="5" borderId="29" xfId="0" applyNumberFormat="1" applyFont="1" applyFill="1" applyBorder="1" applyAlignment="1">
      <alignment horizontal="center" vertical="center" wrapText="1"/>
    </xf>
    <xf numFmtId="9" fontId="27" fillId="5" borderId="30" xfId="0" applyNumberFormat="1" applyFont="1" applyFill="1" applyBorder="1" applyAlignment="1">
      <alignment horizontal="center" vertical="center" wrapText="1"/>
    </xf>
    <xf numFmtId="3" fontId="31" fillId="0" borderId="9" xfId="0" applyNumberFormat="1" applyFont="1" applyBorder="1" applyAlignment="1">
      <alignment horizontal="right" vertical="center" wrapText="1" indent="2"/>
    </xf>
    <xf numFmtId="0" fontId="22" fillId="5" borderId="13" xfId="0" applyFont="1" applyFill="1" applyBorder="1" applyAlignment="1">
      <alignment horizontal="center" vertical="center"/>
    </xf>
    <xf numFmtId="0" fontId="22" fillId="5" borderId="9" xfId="0" applyFont="1" applyFill="1" applyBorder="1" applyAlignment="1">
      <alignment horizontal="center" vertical="center"/>
    </xf>
    <xf numFmtId="0" fontId="22" fillId="5" borderId="16" xfId="0" applyFont="1" applyFill="1" applyBorder="1" applyAlignment="1">
      <alignment horizontal="center" vertical="center"/>
    </xf>
    <xf numFmtId="0" fontId="24" fillId="0" borderId="8" xfId="0" applyFont="1" applyBorder="1" applyAlignment="1">
      <alignment horizontal="left" vertical="center"/>
    </xf>
    <xf numFmtId="0" fontId="24" fillId="0" borderId="14" xfId="0" applyFont="1" applyBorder="1" applyAlignment="1">
      <alignment horizontal="left" vertical="center"/>
    </xf>
    <xf numFmtId="0" fontId="24" fillId="0" borderId="12" xfId="0" applyFont="1" applyBorder="1" applyAlignment="1">
      <alignment horizontal="left" vertical="center"/>
    </xf>
    <xf numFmtId="9" fontId="4" fillId="0" borderId="0" xfId="2" applyNumberFormat="1" applyFont="1"/>
    <xf numFmtId="164" fontId="4" fillId="0" borderId="0" xfId="0" applyNumberFormat="1" applyFont="1"/>
    <xf numFmtId="165" fontId="0" fillId="0" borderId="0" xfId="2" applyNumberFormat="1" applyFont="1"/>
    <xf numFmtId="165" fontId="33" fillId="0" borderId="8" xfId="0" applyNumberFormat="1" applyFont="1" applyBorder="1" applyAlignment="1">
      <alignment horizontal="center" vertical="center" wrapText="1"/>
    </xf>
    <xf numFmtId="165" fontId="33" fillId="0" borderId="14" xfId="0" applyNumberFormat="1" applyFont="1" applyBorder="1" applyAlignment="1">
      <alignment horizontal="center" vertical="center" wrapText="1"/>
    </xf>
    <xf numFmtId="165" fontId="37" fillId="0" borderId="14" xfId="0" applyNumberFormat="1" applyFont="1" applyBorder="1" applyAlignment="1">
      <alignment horizontal="center" vertical="center" wrapText="1"/>
    </xf>
    <xf numFmtId="165" fontId="37" fillId="0" borderId="12" xfId="0" applyNumberFormat="1" applyFont="1" applyBorder="1" applyAlignment="1">
      <alignment horizontal="center" vertical="center" wrapText="1"/>
    </xf>
    <xf numFmtId="165" fontId="33" fillId="0" borderId="12" xfId="0" applyNumberFormat="1" applyFont="1" applyBorder="1" applyAlignment="1">
      <alignment horizontal="center" vertical="center" wrapText="1"/>
    </xf>
    <xf numFmtId="0" fontId="15" fillId="0" borderId="0" xfId="0" applyFont="1" applyAlignment="1">
      <alignment vertical="top" wrapText="1"/>
    </xf>
    <xf numFmtId="0" fontId="14" fillId="0" borderId="0" xfId="0" applyFont="1" applyAlignment="1">
      <alignment horizontal="left" vertical="center"/>
    </xf>
    <xf numFmtId="0" fontId="15" fillId="0" borderId="0" xfId="0" applyFont="1" applyAlignment="1">
      <alignment vertical="center" wrapText="1"/>
    </xf>
    <xf numFmtId="0" fontId="15" fillId="0" borderId="0" xfId="0" applyFont="1" applyAlignment="1">
      <alignment horizontal="left" vertical="top" wrapText="1"/>
    </xf>
    <xf numFmtId="0" fontId="6" fillId="2" borderId="0" xfId="0" applyFont="1" applyFill="1" applyBorder="1" applyAlignment="1">
      <alignment horizontal="center"/>
    </xf>
    <xf numFmtId="0" fontId="6" fillId="0" borderId="0" xfId="0" applyFont="1" applyBorder="1" applyAlignment="1">
      <alignment horizontal="left" vertical="center"/>
    </xf>
    <xf numFmtId="0" fontId="6" fillId="0" borderId="3" xfId="0" applyFont="1" applyBorder="1" applyAlignment="1">
      <alignment horizontal="left" vertical="center"/>
    </xf>
    <xf numFmtId="0" fontId="6" fillId="0" borderId="0" xfId="0" applyFont="1" applyAlignment="1">
      <alignment horizontal="left" vertical="center"/>
    </xf>
    <xf numFmtId="0" fontId="12" fillId="0" borderId="0" xfId="3" applyFont="1" applyAlignment="1">
      <alignment horizontal="left" vertical="top" wrapText="1"/>
    </xf>
    <xf numFmtId="0" fontId="23" fillId="0" borderId="8" xfId="0" applyFont="1" applyBorder="1" applyAlignment="1">
      <alignment horizontal="left" vertical="center" wrapText="1"/>
    </xf>
    <xf numFmtId="0" fontId="23" fillId="0" borderId="14" xfId="0" applyFont="1" applyBorder="1" applyAlignment="1">
      <alignment horizontal="left" vertical="center" wrapText="1"/>
    </xf>
    <xf numFmtId="0" fontId="23" fillId="0" borderId="12" xfId="0" applyFont="1" applyBorder="1" applyAlignment="1">
      <alignment horizontal="left" vertical="center" wrapText="1"/>
    </xf>
    <xf numFmtId="0" fontId="34" fillId="7" borderId="9" xfId="0" applyFont="1" applyFill="1" applyBorder="1" applyAlignment="1">
      <alignment horizontal="left" vertical="center" wrapText="1"/>
    </xf>
    <xf numFmtId="0" fontId="34" fillId="7" borderId="11" xfId="0" applyFont="1" applyFill="1" applyBorder="1" applyAlignment="1">
      <alignment horizontal="left"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8"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2" fillId="5" borderId="12" xfId="0" applyFont="1" applyFill="1" applyBorder="1" applyAlignment="1">
      <alignment horizontal="center" vertical="center" wrapText="1"/>
    </xf>
    <xf numFmtId="0" fontId="22" fillId="5" borderId="9" xfId="0" applyFont="1" applyFill="1" applyBorder="1" applyAlignment="1">
      <alignment horizontal="center" vertical="center" wrapText="1"/>
    </xf>
    <xf numFmtId="0" fontId="22" fillId="5" borderId="11" xfId="0" applyFont="1" applyFill="1" applyBorder="1" applyAlignment="1">
      <alignment horizontal="center" vertical="center" wrapText="1"/>
    </xf>
    <xf numFmtId="0" fontId="22" fillId="4" borderId="9" xfId="0" applyFont="1" applyFill="1" applyBorder="1" applyAlignment="1">
      <alignment horizontal="left" vertical="center" wrapText="1"/>
    </xf>
    <xf numFmtId="0" fontId="22" fillId="4" borderId="11" xfId="0" applyFont="1" applyFill="1" applyBorder="1" applyAlignment="1">
      <alignment horizontal="left" vertical="center" wrapText="1"/>
    </xf>
    <xf numFmtId="0" fontId="19" fillId="0" borderId="15" xfId="0" applyFont="1" applyBorder="1" applyAlignment="1">
      <alignment horizontal="left" vertical="top" wrapText="1"/>
    </xf>
    <xf numFmtId="0" fontId="22" fillId="5" borderId="8"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10" xfId="0" applyFont="1" applyFill="1" applyBorder="1" applyAlignment="1">
      <alignment horizontal="center" vertical="center" wrapText="1"/>
    </xf>
    <xf numFmtId="0" fontId="22" fillId="5" borderId="16" xfId="0" applyFont="1" applyFill="1" applyBorder="1" applyAlignment="1">
      <alignment horizontal="center" vertical="center" wrapText="1"/>
    </xf>
    <xf numFmtId="0" fontId="3" fillId="3" borderId="0" xfId="0" applyFont="1" applyFill="1" applyAlignment="1">
      <alignment horizontal="center"/>
    </xf>
    <xf numFmtId="0" fontId="6" fillId="3" borderId="0" xfId="0" applyFont="1" applyFill="1" applyAlignment="1">
      <alignment horizontal="center"/>
    </xf>
    <xf numFmtId="0" fontId="22" fillId="5" borderId="9"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6" xfId="0" applyFont="1" applyFill="1" applyBorder="1" applyAlignment="1">
      <alignment horizontal="center" vertical="center"/>
    </xf>
    <xf numFmtId="0" fontId="4" fillId="0" borderId="0" xfId="0" applyFont="1" applyAlignment="1">
      <alignment horizontal="left" vertical="center"/>
    </xf>
    <xf numFmtId="0" fontId="6" fillId="6" borderId="0" xfId="0" applyFont="1" applyFill="1" applyAlignment="1">
      <alignment horizontal="left" vertical="center"/>
    </xf>
  </cellXfs>
  <cellStyles count="4">
    <cellStyle name="Milliers" xfId="1" builtinId="3"/>
    <cellStyle name="Normal" xfId="0" builtinId="0"/>
    <cellStyle name="Normal 2" xfId="3"/>
    <cellStyle name="Pourcentage" xfId="2" builtinId="5"/>
  </cellStyles>
  <dxfs count="0"/>
  <tableStyles count="0" defaultTableStyle="TableStyleMedium2" defaultPivotStyle="PivotStyleLight16"/>
  <colors>
    <mruColors>
      <color rgb="FF37A8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stacked"/>
        <c:varyColors val="0"/>
        <c:ser>
          <c:idx val="0"/>
          <c:order val="0"/>
          <c:tx>
            <c:strRef>
              <c:f>'Graphique 1'!$A$27</c:f>
              <c:strCache>
                <c:ptCount val="1"/>
                <c:pt idx="0">
                  <c:v>NIVEAU 3</c:v>
                </c:pt>
              </c:strCache>
            </c:strRef>
          </c:tx>
          <c:spPr>
            <a:solidFill>
              <a:schemeClr val="accent1"/>
            </a:solidFill>
            <a:ln>
              <a:solidFill>
                <a:sysClr val="windowText" lastClr="000000"/>
              </a:solidFill>
            </a:ln>
            <a:effectLst/>
          </c:spPr>
          <c:invertIfNegative val="0"/>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1'!$B$27:$L$27</c:f>
              <c:numCache>
                <c:formatCode>_-* #\ ##0_-;\-* #\ ##0_-;_-* "-"??_-;_-@_-</c:formatCode>
                <c:ptCount val="11"/>
                <c:pt idx="0">
                  <c:v>8917</c:v>
                </c:pt>
                <c:pt idx="1">
                  <c:v>8166</c:v>
                </c:pt>
                <c:pt idx="2">
                  <c:v>7961</c:v>
                </c:pt>
                <c:pt idx="3">
                  <c:v>7914</c:v>
                </c:pt>
                <c:pt idx="4">
                  <c:v>8082</c:v>
                </c:pt>
                <c:pt idx="5">
                  <c:v>8328</c:v>
                </c:pt>
                <c:pt idx="6">
                  <c:v>8428</c:v>
                </c:pt>
                <c:pt idx="7">
                  <c:v>8565</c:v>
                </c:pt>
                <c:pt idx="8">
                  <c:v>9372</c:v>
                </c:pt>
                <c:pt idx="9" formatCode="General">
                  <c:v>9869</c:v>
                </c:pt>
                <c:pt idx="10" formatCode="General">
                  <c:v>10069</c:v>
                </c:pt>
              </c:numCache>
            </c:numRef>
          </c:val>
          <c:extLst>
            <c:ext xmlns:c16="http://schemas.microsoft.com/office/drawing/2014/chart" uri="{C3380CC4-5D6E-409C-BE32-E72D297353CC}">
              <c16:uniqueId val="{00000000-25C9-4B7B-A0AF-5E2546885AEC}"/>
            </c:ext>
          </c:extLst>
        </c:ser>
        <c:ser>
          <c:idx val="1"/>
          <c:order val="1"/>
          <c:tx>
            <c:strRef>
              <c:f>'Graphique 1'!$A$28</c:f>
              <c:strCache>
                <c:ptCount val="1"/>
                <c:pt idx="0">
                  <c:v>NIVEAU 4</c:v>
                </c:pt>
              </c:strCache>
            </c:strRef>
          </c:tx>
          <c:spPr>
            <a:solidFill>
              <a:schemeClr val="accent2"/>
            </a:solidFill>
            <a:ln>
              <a:solidFill>
                <a:sysClr val="windowText" lastClr="000000"/>
              </a:solidFill>
            </a:ln>
            <a:effectLst/>
          </c:spPr>
          <c:invertIfNegative val="0"/>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1'!$B$28:$L$28</c:f>
              <c:numCache>
                <c:formatCode>_-* #\ ##0_-;\-* #\ ##0_-;_-* "-"??_-;_-@_-</c:formatCode>
                <c:ptCount val="11"/>
                <c:pt idx="0">
                  <c:v>5319</c:v>
                </c:pt>
                <c:pt idx="1">
                  <c:v>4976</c:v>
                </c:pt>
                <c:pt idx="2">
                  <c:v>4805</c:v>
                </c:pt>
                <c:pt idx="3">
                  <c:v>4583</c:v>
                </c:pt>
                <c:pt idx="4">
                  <c:v>4574</c:v>
                </c:pt>
                <c:pt idx="5">
                  <c:v>4696</c:v>
                </c:pt>
                <c:pt idx="6">
                  <c:v>4817</c:v>
                </c:pt>
                <c:pt idx="7">
                  <c:v>5285</c:v>
                </c:pt>
                <c:pt idx="8">
                  <c:v>5595</c:v>
                </c:pt>
                <c:pt idx="9" formatCode="General">
                  <c:v>5894</c:v>
                </c:pt>
                <c:pt idx="10" formatCode="General">
                  <c:v>6022</c:v>
                </c:pt>
              </c:numCache>
            </c:numRef>
          </c:val>
          <c:extLst>
            <c:ext xmlns:c16="http://schemas.microsoft.com/office/drawing/2014/chart" uri="{C3380CC4-5D6E-409C-BE32-E72D297353CC}">
              <c16:uniqueId val="{00000001-25C9-4B7B-A0AF-5E2546885AEC}"/>
            </c:ext>
          </c:extLst>
        </c:ser>
        <c:ser>
          <c:idx val="2"/>
          <c:order val="2"/>
          <c:tx>
            <c:strRef>
              <c:f>'Graphique 1'!$A$29</c:f>
              <c:strCache>
                <c:ptCount val="1"/>
                <c:pt idx="0">
                  <c:v>NIVEAU 5</c:v>
                </c:pt>
              </c:strCache>
            </c:strRef>
          </c:tx>
          <c:spPr>
            <a:solidFill>
              <a:schemeClr val="accent3"/>
            </a:solidFill>
            <a:ln>
              <a:solidFill>
                <a:sysClr val="windowText" lastClr="000000"/>
              </a:solidFill>
            </a:ln>
            <a:effectLst/>
          </c:spPr>
          <c:invertIfNegative val="0"/>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1'!$B$29:$L$29</c:f>
              <c:numCache>
                <c:formatCode>_-* #\ ##0_-;\-* #\ ##0_-;_-* "-"??_-;_-@_-</c:formatCode>
                <c:ptCount val="11"/>
                <c:pt idx="0">
                  <c:v>3415</c:v>
                </c:pt>
                <c:pt idx="1">
                  <c:v>3171</c:v>
                </c:pt>
                <c:pt idx="2">
                  <c:v>3378</c:v>
                </c:pt>
                <c:pt idx="3">
                  <c:v>3563</c:v>
                </c:pt>
                <c:pt idx="4">
                  <c:v>3820</c:v>
                </c:pt>
                <c:pt idx="5">
                  <c:v>4138</c:v>
                </c:pt>
                <c:pt idx="6">
                  <c:v>4231</c:v>
                </c:pt>
                <c:pt idx="7">
                  <c:v>5140</c:v>
                </c:pt>
                <c:pt idx="8">
                  <c:v>6821</c:v>
                </c:pt>
                <c:pt idx="9" formatCode="General">
                  <c:v>7173</c:v>
                </c:pt>
                <c:pt idx="10" formatCode="General">
                  <c:v>7326</c:v>
                </c:pt>
              </c:numCache>
            </c:numRef>
          </c:val>
          <c:extLst>
            <c:ext xmlns:c16="http://schemas.microsoft.com/office/drawing/2014/chart" uri="{C3380CC4-5D6E-409C-BE32-E72D297353CC}">
              <c16:uniqueId val="{00000002-25C9-4B7B-A0AF-5E2546885AEC}"/>
            </c:ext>
          </c:extLst>
        </c:ser>
        <c:ser>
          <c:idx val="3"/>
          <c:order val="3"/>
          <c:tx>
            <c:strRef>
              <c:f>'Graphique 1'!$A$30</c:f>
              <c:strCache>
                <c:ptCount val="1"/>
                <c:pt idx="0">
                  <c:v>NIVEAU 6</c:v>
                </c:pt>
              </c:strCache>
            </c:strRef>
          </c:tx>
          <c:spPr>
            <a:solidFill>
              <a:schemeClr val="accent4"/>
            </a:solidFill>
            <a:ln>
              <a:solidFill>
                <a:sysClr val="windowText" lastClr="000000"/>
              </a:solidFill>
            </a:ln>
            <a:effectLst/>
          </c:spPr>
          <c:invertIfNegative val="0"/>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1'!$B$30:$L$30</c:f>
              <c:numCache>
                <c:formatCode>_-* #\ ##0_-;\-* #\ ##0_-;_-* "-"??_-;_-@_-</c:formatCode>
                <c:ptCount val="11"/>
                <c:pt idx="0">
                  <c:v>694</c:v>
                </c:pt>
                <c:pt idx="1">
                  <c:v>800</c:v>
                </c:pt>
                <c:pt idx="2">
                  <c:v>845</c:v>
                </c:pt>
                <c:pt idx="3">
                  <c:v>915</c:v>
                </c:pt>
                <c:pt idx="4">
                  <c:v>999</c:v>
                </c:pt>
                <c:pt idx="5">
                  <c:v>1114</c:v>
                </c:pt>
                <c:pt idx="6">
                  <c:v>1494</c:v>
                </c:pt>
                <c:pt idx="7">
                  <c:v>2511</c:v>
                </c:pt>
                <c:pt idx="8">
                  <c:v>3242</c:v>
                </c:pt>
                <c:pt idx="9" formatCode="General">
                  <c:v>4154</c:v>
                </c:pt>
                <c:pt idx="10" formatCode="General">
                  <c:v>4211</c:v>
                </c:pt>
              </c:numCache>
            </c:numRef>
          </c:val>
          <c:extLst>
            <c:ext xmlns:c16="http://schemas.microsoft.com/office/drawing/2014/chart" uri="{C3380CC4-5D6E-409C-BE32-E72D297353CC}">
              <c16:uniqueId val="{00000005-25C9-4B7B-A0AF-5E2546885AEC}"/>
            </c:ext>
          </c:extLst>
        </c:ser>
        <c:ser>
          <c:idx val="4"/>
          <c:order val="4"/>
          <c:tx>
            <c:strRef>
              <c:f>'Graphique 1'!$A$31</c:f>
              <c:strCache>
                <c:ptCount val="1"/>
                <c:pt idx="0">
                  <c:v>NIVEAU 7</c:v>
                </c:pt>
              </c:strCache>
            </c:strRef>
          </c:tx>
          <c:spPr>
            <a:solidFill>
              <a:schemeClr val="accent5"/>
            </a:solidFill>
            <a:ln>
              <a:solidFill>
                <a:sysClr val="windowText" lastClr="000000"/>
              </a:solidFill>
            </a:ln>
            <a:effectLst/>
          </c:spPr>
          <c:invertIfNegative val="0"/>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1'!$B$31:$L$31</c:f>
              <c:numCache>
                <c:formatCode>_-* #\ ##0_-;\-* #\ ##0_-;_-* "-"??_-;_-@_-</c:formatCode>
                <c:ptCount val="11"/>
                <c:pt idx="0">
                  <c:v>913</c:v>
                </c:pt>
                <c:pt idx="1">
                  <c:v>1013</c:v>
                </c:pt>
                <c:pt idx="2">
                  <c:v>1167</c:v>
                </c:pt>
                <c:pt idx="3">
                  <c:v>1201</c:v>
                </c:pt>
                <c:pt idx="4">
                  <c:v>1276</c:v>
                </c:pt>
                <c:pt idx="5">
                  <c:v>1389</c:v>
                </c:pt>
                <c:pt idx="6">
                  <c:v>1513</c:v>
                </c:pt>
                <c:pt idx="7">
                  <c:v>2256</c:v>
                </c:pt>
                <c:pt idx="8">
                  <c:v>3182</c:v>
                </c:pt>
                <c:pt idx="9" formatCode="General">
                  <c:v>3686</c:v>
                </c:pt>
                <c:pt idx="10" formatCode="General">
                  <c:v>4048</c:v>
                </c:pt>
              </c:numCache>
            </c:numRef>
          </c:val>
          <c:extLst>
            <c:ext xmlns:c16="http://schemas.microsoft.com/office/drawing/2014/chart" uri="{C3380CC4-5D6E-409C-BE32-E72D297353CC}">
              <c16:uniqueId val="{00000006-25C9-4B7B-A0AF-5E2546885AEC}"/>
            </c:ext>
          </c:extLst>
        </c:ser>
        <c:ser>
          <c:idx val="5"/>
          <c:order val="5"/>
          <c:tx>
            <c:strRef>
              <c:f>'Graphique 1'!$A$32</c:f>
              <c:strCache>
                <c:ptCount val="1"/>
              </c:strCache>
            </c:strRef>
          </c:tx>
          <c:spPr>
            <a:no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'Graphique 1'!$B$26:$L$26</c:f>
              <c:strCache>
                <c:ptCount val="11"/>
                <c:pt idx="0">
                  <c:v>2013</c:v>
                </c:pt>
                <c:pt idx="1">
                  <c:v>2014</c:v>
                </c:pt>
                <c:pt idx="2">
                  <c:v>2015</c:v>
                </c:pt>
                <c:pt idx="3">
                  <c:v>2016</c:v>
                </c:pt>
                <c:pt idx="4">
                  <c:v>2017</c:v>
                </c:pt>
                <c:pt idx="5">
                  <c:v>2018</c:v>
                </c:pt>
                <c:pt idx="6">
                  <c:v>2019</c:v>
                </c:pt>
                <c:pt idx="7">
                  <c:v>2020</c:v>
                </c:pt>
                <c:pt idx="8">
                  <c:v>2021</c:v>
                </c:pt>
                <c:pt idx="9">
                  <c:v>2022</c:v>
                </c:pt>
                <c:pt idx="10">
                  <c:v>2023</c:v>
                </c:pt>
              </c:strCache>
            </c:strRef>
          </c:cat>
          <c:val>
            <c:numRef>
              <c:f>'Graphique 1'!$B$32:$L$32</c:f>
              <c:numCache>
                <c:formatCode>_-* #\ ##0_-;\-* #\ ##0_-;_-* "-"??_-;_-@_-</c:formatCode>
                <c:ptCount val="11"/>
                <c:pt idx="0">
                  <c:v>19258</c:v>
                </c:pt>
                <c:pt idx="1">
                  <c:v>18126</c:v>
                </c:pt>
                <c:pt idx="2">
                  <c:v>18156</c:v>
                </c:pt>
                <c:pt idx="3">
                  <c:v>18176</c:v>
                </c:pt>
                <c:pt idx="4">
                  <c:v>18751</c:v>
                </c:pt>
                <c:pt idx="5">
                  <c:v>19665</c:v>
                </c:pt>
                <c:pt idx="6">
                  <c:v>20483</c:v>
                </c:pt>
                <c:pt idx="7">
                  <c:v>23757</c:v>
                </c:pt>
                <c:pt idx="8">
                  <c:v>28212</c:v>
                </c:pt>
                <c:pt idx="9">
                  <c:v>30776</c:v>
                </c:pt>
                <c:pt idx="10">
                  <c:v>31676</c:v>
                </c:pt>
              </c:numCache>
            </c:numRef>
          </c:val>
          <c:extLst>
            <c:ext xmlns:c16="http://schemas.microsoft.com/office/drawing/2014/chart" uri="{C3380CC4-5D6E-409C-BE32-E72D297353CC}">
              <c16:uniqueId val="{00000007-25C9-4B7B-A0AF-5E2546885AEC}"/>
            </c:ext>
          </c:extLst>
        </c:ser>
        <c:dLbls>
          <c:showLegendKey val="0"/>
          <c:showVal val="0"/>
          <c:showCatName val="0"/>
          <c:showSerName val="0"/>
          <c:showPercent val="0"/>
          <c:showBubbleSize val="0"/>
        </c:dLbls>
        <c:gapWidth val="40"/>
        <c:overlap val="100"/>
        <c:axId val="214803360"/>
        <c:axId val="272808800"/>
      </c:barChart>
      <c:catAx>
        <c:axId val="21480336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crossAx val="272808800"/>
        <c:crosses val="autoZero"/>
        <c:auto val="1"/>
        <c:lblAlgn val="ctr"/>
        <c:lblOffset val="100"/>
        <c:noMultiLvlLbl val="0"/>
      </c:catAx>
      <c:valAx>
        <c:axId val="272808800"/>
        <c:scaling>
          <c:orientation val="minMax"/>
          <c:max val="35000"/>
        </c:scaling>
        <c:delete val="0"/>
        <c:axPos val="l"/>
        <c:majorGridlines>
          <c:spPr>
            <a:ln w="9525" cap="flat" cmpd="sng" algn="ctr">
              <a:solidFill>
                <a:schemeClr val="tx1">
                  <a:lumMod val="15000"/>
                  <a:lumOff val="85000"/>
                </a:schemeClr>
              </a:solidFill>
              <a:round/>
            </a:ln>
            <a:effectLst/>
          </c:spPr>
        </c:majorGridlines>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21480336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'Graphique 2'!$L$13</c:f>
              <c:strCache>
                <c:ptCount val="1"/>
                <c:pt idx="0">
                  <c:v>Académie</c:v>
                </c:pt>
              </c:strCache>
            </c:strRef>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2'!$L$14:$L$19</c:f>
              <c:numCache>
                <c:formatCode>0%</c:formatCode>
                <c:ptCount val="6"/>
                <c:pt idx="0">
                  <c:v>0.29615652001191778</c:v>
                </c:pt>
                <c:pt idx="1">
                  <c:v>0.30421786781800064</c:v>
                </c:pt>
                <c:pt idx="2">
                  <c:v>0.45918645918645917</c:v>
                </c:pt>
                <c:pt idx="3">
                  <c:v>0.47162194253146522</c:v>
                </c:pt>
                <c:pt idx="4">
                  <c:v>0.50247035573122534</c:v>
                </c:pt>
                <c:pt idx="5">
                  <c:v>0.3850865008208107</c:v>
                </c:pt>
              </c:numCache>
            </c:numRef>
          </c:val>
          <c:extLst>
            <c:ext xmlns:c16="http://schemas.microsoft.com/office/drawing/2014/chart" uri="{C3380CC4-5D6E-409C-BE32-E72D297353CC}">
              <c16:uniqueId val="{00000000-0C33-4CCD-AB61-852C4C5C37EF}"/>
            </c:ext>
          </c:extLst>
        </c:ser>
        <c:ser>
          <c:idx val="1"/>
          <c:order val="1"/>
          <c:tx>
            <c:strRef>
              <c:f>'Graphique 2'!$M$13</c:f>
              <c:strCache>
                <c:ptCount val="1"/>
                <c:pt idx="0">
                  <c:v>France métro.</c:v>
                </c:pt>
              </c:strCache>
            </c:strRef>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2'!$K$14:$K$19</c:f>
              <c:strCache>
                <c:ptCount val="6"/>
                <c:pt idx="0">
                  <c:v>NIVEAU 3</c:v>
                </c:pt>
                <c:pt idx="1">
                  <c:v>NIVEAU 4</c:v>
                </c:pt>
                <c:pt idx="2">
                  <c:v>NIVEAU 5</c:v>
                </c:pt>
                <c:pt idx="3">
                  <c:v>NIVEAU 6</c:v>
                </c:pt>
                <c:pt idx="4">
                  <c:v>NIVEAU 7</c:v>
                </c:pt>
                <c:pt idx="5">
                  <c:v>Ensemble</c:v>
                </c:pt>
              </c:strCache>
            </c:strRef>
          </c:cat>
          <c:val>
            <c:numRef>
              <c:f>'Graphique 2'!$M$14:$M$19</c:f>
              <c:numCache>
                <c:formatCode>0%</c:formatCode>
                <c:ptCount val="6"/>
                <c:pt idx="0">
                  <c:v>0.31359811815796618</c:v>
                </c:pt>
                <c:pt idx="1">
                  <c:v>0.36460308200865293</c:v>
                </c:pt>
                <c:pt idx="2">
                  <c:v>0.46301284751922445</c:v>
                </c:pt>
                <c:pt idx="3">
                  <c:v>0.4922653130706614</c:v>
                </c:pt>
                <c:pt idx="4">
                  <c:v>0.50504611501381147</c:v>
                </c:pt>
                <c:pt idx="5">
                  <c:v>0.4292953273425209</c:v>
                </c:pt>
              </c:numCache>
            </c:numRef>
          </c:val>
          <c:extLst>
            <c:ext xmlns:c16="http://schemas.microsoft.com/office/drawing/2014/chart" uri="{C3380CC4-5D6E-409C-BE32-E72D297353CC}">
              <c16:uniqueId val="{00000001-0C33-4CCD-AB61-852C4C5C37EF}"/>
            </c:ext>
          </c:extLst>
        </c:ser>
        <c:dLbls>
          <c:showLegendKey val="0"/>
          <c:showVal val="0"/>
          <c:showCatName val="0"/>
          <c:showSerName val="0"/>
          <c:showPercent val="0"/>
          <c:showBubbleSize val="0"/>
        </c:dLbls>
        <c:gapWidth val="48"/>
        <c:overlap val="-27"/>
        <c:axId val="948576800"/>
        <c:axId val="948583872"/>
      </c:barChart>
      <c:catAx>
        <c:axId val="94857680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948583872"/>
        <c:crosses val="autoZero"/>
        <c:auto val="1"/>
        <c:lblAlgn val="ctr"/>
        <c:lblOffset val="100"/>
        <c:noMultiLvlLbl val="0"/>
      </c:catAx>
      <c:valAx>
        <c:axId val="948583872"/>
        <c:scaling>
          <c:orientation val="minMax"/>
          <c:max val="0.55000000000000004"/>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crossAx val="948576800"/>
        <c:crosses val="autoZero"/>
        <c:crossBetween val="between"/>
        <c:majorUnit val="0.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Apprentis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'Tx réussite selon statut'!$A$18:$A$21</c:f>
              <c:strCache>
                <c:ptCount val="4"/>
                <c:pt idx="0">
                  <c:v>CAP</c:v>
                </c:pt>
                <c:pt idx="1">
                  <c:v>Bac pro</c:v>
                </c:pt>
                <c:pt idx="2">
                  <c:v>BP</c:v>
                </c:pt>
                <c:pt idx="3">
                  <c:v>BTS</c:v>
                </c:pt>
              </c:strCache>
            </c:strRef>
          </c:cat>
          <c:val>
            <c:numRef>
              <c:f>'Tx réussite selon statut'!$F$18:$F$21</c:f>
              <c:numCache>
                <c:formatCode>0.0%</c:formatCode>
                <c:ptCount val="4"/>
                <c:pt idx="0">
                  <c:v>0.84907045009784732</c:v>
                </c:pt>
                <c:pt idx="1">
                  <c:v>0.8221709006928406</c:v>
                </c:pt>
                <c:pt idx="2">
                  <c:v>0.79234167893961704</c:v>
                </c:pt>
                <c:pt idx="3">
                  <c:v>0.74523809523809526</c:v>
                </c:pt>
              </c:numCache>
            </c:numRef>
          </c:val>
          <c:extLst>
            <c:ext xmlns:c16="http://schemas.microsoft.com/office/drawing/2014/chart" uri="{C3380CC4-5D6E-409C-BE32-E72D297353CC}">
              <c16:uniqueId val="{00000000-FD71-4E58-B68E-A34CA708F76C}"/>
            </c:ext>
          </c:extLst>
        </c:ser>
        <c:ser>
          <c:idx val="1"/>
          <c:order val="1"/>
          <c:tx>
            <c:v>Scolaires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'Tx réussite selon statut'!$A$18:$A$21</c:f>
              <c:strCache>
                <c:ptCount val="4"/>
                <c:pt idx="0">
                  <c:v>CAP</c:v>
                </c:pt>
                <c:pt idx="1">
                  <c:v>Bac pro</c:v>
                </c:pt>
                <c:pt idx="2">
                  <c:v>BP</c:v>
                </c:pt>
                <c:pt idx="3">
                  <c:v>BTS</c:v>
                </c:pt>
              </c:strCache>
            </c:strRef>
          </c:cat>
          <c:val>
            <c:numRef>
              <c:f>'Tx réussite selon statut'!$G$18:$G$21</c:f>
              <c:numCache>
                <c:formatCode>0.0%</c:formatCode>
                <c:ptCount val="4"/>
                <c:pt idx="0">
                  <c:v>0.86247086247086246</c:v>
                </c:pt>
                <c:pt idx="1">
                  <c:v>0.81747939560439564</c:v>
                </c:pt>
                <c:pt idx="3">
                  <c:v>0.82528011204481788</c:v>
                </c:pt>
              </c:numCache>
            </c:numRef>
          </c:val>
          <c:extLst>
            <c:ext xmlns:c16="http://schemas.microsoft.com/office/drawing/2014/chart" uri="{C3380CC4-5D6E-409C-BE32-E72D297353CC}">
              <c16:uniqueId val="{00000002-FD71-4E58-B68E-A34CA708F76C}"/>
            </c:ext>
          </c:extLst>
        </c:ser>
        <c:dLbls>
          <c:showLegendKey val="0"/>
          <c:showVal val="0"/>
          <c:showCatName val="0"/>
          <c:showSerName val="0"/>
          <c:showPercent val="0"/>
          <c:showBubbleSize val="0"/>
        </c:dLbls>
        <c:gapWidth val="125"/>
        <c:overlap val="-27"/>
        <c:axId val="277788144"/>
        <c:axId val="277788704"/>
      </c:barChart>
      <c:catAx>
        <c:axId val="277788144"/>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7788704"/>
        <c:crosses val="autoZero"/>
        <c:auto val="1"/>
        <c:lblAlgn val="ctr"/>
        <c:lblOffset val="100"/>
        <c:noMultiLvlLbl val="0"/>
      </c:catAx>
      <c:valAx>
        <c:axId val="277788704"/>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7788144"/>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Filles</c:v>
          </c:tx>
          <c:spPr>
            <a:solidFill>
              <a:schemeClr val="accent1"/>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3'!$A$19:$A$22</c:f>
              <c:strCache>
                <c:ptCount val="4"/>
                <c:pt idx="0">
                  <c:v>CAP</c:v>
                </c:pt>
                <c:pt idx="1">
                  <c:v>BAC PRO</c:v>
                </c:pt>
                <c:pt idx="2">
                  <c:v>BP</c:v>
                </c:pt>
                <c:pt idx="3">
                  <c:v>BTS</c:v>
                </c:pt>
              </c:strCache>
            </c:strRef>
          </c:cat>
          <c:val>
            <c:numRef>
              <c:f>'Graphique 3'!$F$19:$F$22</c:f>
              <c:numCache>
                <c:formatCode>0.0%</c:formatCode>
                <c:ptCount val="4"/>
                <c:pt idx="0">
                  <c:v>0.89702333065164919</c:v>
                </c:pt>
                <c:pt idx="1">
                  <c:v>0.87037037037037035</c:v>
                </c:pt>
                <c:pt idx="2">
                  <c:v>0.82802547770700641</c:v>
                </c:pt>
                <c:pt idx="3">
                  <c:v>0.78244972577696525</c:v>
                </c:pt>
              </c:numCache>
            </c:numRef>
          </c:val>
          <c:extLst>
            <c:ext xmlns:c16="http://schemas.microsoft.com/office/drawing/2014/chart" uri="{C3380CC4-5D6E-409C-BE32-E72D297353CC}">
              <c16:uniqueId val="{00000000-7DFB-4BC4-99D9-AE79B0D13BCF}"/>
            </c:ext>
          </c:extLst>
        </c:ser>
        <c:ser>
          <c:idx val="1"/>
          <c:order val="1"/>
          <c:tx>
            <c:v>Garçons</c:v>
          </c:tx>
          <c:spPr>
            <a:solidFill>
              <a:schemeClr val="accent3"/>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'Graphique 3'!$A$19:$A$22</c:f>
              <c:strCache>
                <c:ptCount val="4"/>
                <c:pt idx="0">
                  <c:v>CAP</c:v>
                </c:pt>
                <c:pt idx="1">
                  <c:v>BAC PRO</c:v>
                </c:pt>
                <c:pt idx="2">
                  <c:v>BP</c:v>
                </c:pt>
                <c:pt idx="3">
                  <c:v>BTS</c:v>
                </c:pt>
              </c:strCache>
            </c:strRef>
          </c:cat>
          <c:val>
            <c:numRef>
              <c:f>'Graphique 3'!$G$19:$G$22</c:f>
              <c:numCache>
                <c:formatCode>0.0%</c:formatCode>
                <c:ptCount val="4"/>
                <c:pt idx="0">
                  <c:v>0.82811950790861155</c:v>
                </c:pt>
                <c:pt idx="1">
                  <c:v>0.81107954545454541</c:v>
                </c:pt>
                <c:pt idx="2">
                  <c:v>0.76164383561643834</c:v>
                </c:pt>
                <c:pt idx="3">
                  <c:v>0.71669004207573628</c:v>
                </c:pt>
              </c:numCache>
            </c:numRef>
          </c:val>
          <c:extLst>
            <c:ext xmlns:c16="http://schemas.microsoft.com/office/drawing/2014/chart" uri="{C3380CC4-5D6E-409C-BE32-E72D297353CC}">
              <c16:uniqueId val="{00000001-7DFB-4BC4-99D9-AE79B0D13BCF}"/>
            </c:ext>
          </c:extLst>
        </c:ser>
        <c:dLbls>
          <c:showLegendKey val="0"/>
          <c:showVal val="0"/>
          <c:showCatName val="0"/>
          <c:showSerName val="0"/>
          <c:showPercent val="0"/>
          <c:showBubbleSize val="0"/>
        </c:dLbls>
        <c:gapWidth val="86"/>
        <c:overlap val="-27"/>
        <c:axId val="278201280"/>
        <c:axId val="278201840"/>
      </c:barChart>
      <c:catAx>
        <c:axId val="2782012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crossAx val="278201840"/>
        <c:crosses val="autoZero"/>
        <c:auto val="1"/>
        <c:lblAlgn val="ctr"/>
        <c:lblOffset val="100"/>
        <c:noMultiLvlLbl val="0"/>
      </c:catAx>
      <c:valAx>
        <c:axId val="278201840"/>
        <c:scaling>
          <c:orientation val="minMax"/>
          <c:min val="0.6500000000000001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Arial Narrow" panose="020B0606020202030204" pitchFamily="34" charset="0"/>
                <a:ea typeface="+mn-ea"/>
                <a:cs typeface="+mn-cs"/>
              </a:defRPr>
            </a:pPr>
            <a:endParaRPr lang="fr-FR"/>
          </a:p>
        </c:txPr>
        <c:crossAx val="27820128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1200" b="1">
          <a:solidFill>
            <a:sysClr val="windowText" lastClr="000000"/>
          </a:solidFill>
          <a:latin typeface="Arial Narrow" panose="020B060602020203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'Graphique 4'!$B$19</c:f>
              <c:strCache>
                <c:ptCount val="1"/>
                <c:pt idx="0">
                  <c:v>CFA académique</c:v>
                </c:pt>
              </c:strCache>
            </c:strRef>
          </c:tx>
          <c:spPr>
            <a:ln w="28575" cap="rnd">
              <a:solidFill>
                <a:schemeClr val="accent1"/>
              </a:solidFill>
              <a:round/>
            </a:ln>
            <a:effectLst/>
          </c:spPr>
          <c:marker>
            <c:symbol val="none"/>
          </c:marker>
          <c:cat>
            <c:strRef>
              <c:f>'Graphique 4'!$C$16:$T$16</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'Graphique 4'!$C$19:$T$19</c:f>
              <c:numCache>
                <c:formatCode>0</c:formatCode>
                <c:ptCount val="18"/>
                <c:pt idx="0">
                  <c:v>100</c:v>
                </c:pt>
                <c:pt idx="1">
                  <c:v>124.24242424242425</c:v>
                </c:pt>
                <c:pt idx="2">
                  <c:v>141.81818181818181</c:v>
                </c:pt>
                <c:pt idx="3">
                  <c:v>150.1010101010101</c:v>
                </c:pt>
                <c:pt idx="4">
                  <c:v>144.84848484848484</c:v>
                </c:pt>
                <c:pt idx="5">
                  <c:v>144.64646464646464</c:v>
                </c:pt>
                <c:pt idx="6">
                  <c:v>154.34343434343432</c:v>
                </c:pt>
                <c:pt idx="7">
                  <c:v>151.5151515151515</c:v>
                </c:pt>
                <c:pt idx="8">
                  <c:v>130.30303030303031</c:v>
                </c:pt>
                <c:pt idx="9">
                  <c:v>130.90909090909091</c:v>
                </c:pt>
                <c:pt idx="10">
                  <c:v>127.67676767676768</c:v>
                </c:pt>
                <c:pt idx="11">
                  <c:v>137.37373737373736</c:v>
                </c:pt>
                <c:pt idx="12">
                  <c:v>154.54545454545453</c:v>
                </c:pt>
                <c:pt idx="13">
                  <c:v>174.14141414141412</c:v>
                </c:pt>
                <c:pt idx="14">
                  <c:v>191.5151515151515</c:v>
                </c:pt>
                <c:pt idx="15">
                  <c:v>260.80808080808083</c:v>
                </c:pt>
                <c:pt idx="16">
                  <c:v>304.44444444444446</c:v>
                </c:pt>
                <c:pt idx="17">
                  <c:v>351.91919191919192</c:v>
                </c:pt>
              </c:numCache>
            </c:numRef>
          </c:val>
          <c:smooth val="0"/>
          <c:extLst>
            <c:ext xmlns:c16="http://schemas.microsoft.com/office/drawing/2014/chart" uri="{C3380CC4-5D6E-409C-BE32-E72D297353CC}">
              <c16:uniqueId val="{00000000-AF09-4F07-9736-3237BB574378}"/>
            </c:ext>
          </c:extLst>
        </c:ser>
        <c:ser>
          <c:idx val="1"/>
          <c:order val="1"/>
          <c:tx>
            <c:strRef>
              <c:f>'Graphique 4'!$B$20</c:f>
              <c:strCache>
                <c:ptCount val="1"/>
                <c:pt idx="0">
                  <c:v>Académie</c:v>
                </c:pt>
              </c:strCache>
            </c:strRef>
          </c:tx>
          <c:spPr>
            <a:ln w="28575" cap="rnd">
              <a:solidFill>
                <a:schemeClr val="accent2"/>
              </a:solidFill>
              <a:round/>
            </a:ln>
            <a:effectLst/>
          </c:spPr>
          <c:marker>
            <c:symbol val="none"/>
          </c:marker>
          <c:cat>
            <c:strRef>
              <c:f>'Graphique 4'!$C$16:$T$16</c:f>
              <c:strCache>
                <c:ptCount val="18"/>
                <c:pt idx="0">
                  <c:v>2006</c:v>
                </c:pt>
                <c:pt idx="1">
                  <c:v>2007</c:v>
                </c:pt>
                <c:pt idx="2">
                  <c:v>2008</c:v>
                </c:pt>
                <c:pt idx="3">
                  <c:v>2009</c:v>
                </c:pt>
                <c:pt idx="4">
                  <c:v>2010</c:v>
                </c:pt>
                <c:pt idx="5">
                  <c:v>2011</c:v>
                </c:pt>
                <c:pt idx="6">
                  <c:v>2012</c:v>
                </c:pt>
                <c:pt idx="7">
                  <c:v>2013</c:v>
                </c:pt>
                <c:pt idx="8">
                  <c:v>2014</c:v>
                </c:pt>
                <c:pt idx="9">
                  <c:v>2015</c:v>
                </c:pt>
                <c:pt idx="10">
                  <c:v>2016</c:v>
                </c:pt>
                <c:pt idx="11">
                  <c:v>2017</c:v>
                </c:pt>
                <c:pt idx="12">
                  <c:v>2018</c:v>
                </c:pt>
                <c:pt idx="13">
                  <c:v>2019</c:v>
                </c:pt>
                <c:pt idx="14">
                  <c:v>2020</c:v>
                </c:pt>
                <c:pt idx="15">
                  <c:v>2021</c:v>
                </c:pt>
                <c:pt idx="16">
                  <c:v>2022</c:v>
                </c:pt>
                <c:pt idx="17">
                  <c:v>2023</c:v>
                </c:pt>
              </c:strCache>
            </c:strRef>
          </c:cat>
          <c:val>
            <c:numRef>
              <c:f>'Graphique 4'!$C$20:$T$20</c:f>
              <c:numCache>
                <c:formatCode>0</c:formatCode>
                <c:ptCount val="18"/>
                <c:pt idx="0">
                  <c:v>100</c:v>
                </c:pt>
                <c:pt idx="1">
                  <c:v>105.01508295625943</c:v>
                </c:pt>
                <c:pt idx="2">
                  <c:v>105.41370394311571</c:v>
                </c:pt>
                <c:pt idx="3">
                  <c:v>106.81965093729799</c:v>
                </c:pt>
                <c:pt idx="4">
                  <c:v>108.29023917259211</c:v>
                </c:pt>
                <c:pt idx="5">
                  <c:v>111.24218918336565</c:v>
                </c:pt>
                <c:pt idx="6">
                  <c:v>110.17022193492782</c:v>
                </c:pt>
                <c:pt idx="7">
                  <c:v>105.47295841413489</c:v>
                </c:pt>
                <c:pt idx="8">
                  <c:v>99.423615600086194</c:v>
                </c:pt>
                <c:pt idx="9">
                  <c:v>99.617539323421681</c:v>
                </c:pt>
                <c:pt idx="10">
                  <c:v>99.56367162249515</c:v>
                </c:pt>
                <c:pt idx="11">
                  <c:v>102.38633915104502</c:v>
                </c:pt>
                <c:pt idx="12">
                  <c:v>107.08360267183797</c:v>
                </c:pt>
                <c:pt idx="13">
                  <c:v>110.33721180780005</c:v>
                </c:pt>
                <c:pt idx="14">
                  <c:v>127.97349709114414</c:v>
                </c:pt>
                <c:pt idx="15">
                  <c:v>151.97155785391078</c:v>
                </c:pt>
                <c:pt idx="16">
                  <c:v>165.78323637147167</c:v>
                </c:pt>
                <c:pt idx="17">
                  <c:v>170.63132945485887</c:v>
                </c:pt>
              </c:numCache>
            </c:numRef>
          </c:val>
          <c:smooth val="0"/>
          <c:extLst>
            <c:ext xmlns:c16="http://schemas.microsoft.com/office/drawing/2014/chart" uri="{C3380CC4-5D6E-409C-BE32-E72D297353CC}">
              <c16:uniqueId val="{00000001-AF09-4F07-9736-3237BB574378}"/>
            </c:ext>
          </c:extLst>
        </c:ser>
        <c:dLbls>
          <c:showLegendKey val="0"/>
          <c:showVal val="0"/>
          <c:showCatName val="0"/>
          <c:showSerName val="0"/>
          <c:showPercent val="0"/>
          <c:showBubbleSize val="0"/>
        </c:dLbls>
        <c:smooth val="0"/>
        <c:axId val="1302375999"/>
        <c:axId val="1302374751"/>
      </c:lineChart>
      <c:catAx>
        <c:axId val="130237599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4751"/>
        <c:crossesAt val="0"/>
        <c:auto val="1"/>
        <c:lblAlgn val="ctr"/>
        <c:lblOffset val="100"/>
        <c:noMultiLvlLbl val="0"/>
      </c:catAx>
      <c:valAx>
        <c:axId val="1302374751"/>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crossAx val="1302375999"/>
        <c:crosses val="autoZero"/>
        <c:crossBetween val="midCat"/>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Arial Narrow" panose="020B0606020202030204" pitchFamily="34"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latin typeface="Arial Narrow" panose="020B060602020203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57150</xdr:rowOff>
    </xdr:from>
    <xdr:to>
      <xdr:col>15</xdr:col>
      <xdr:colOff>600074</xdr:colOff>
      <xdr:row>23</xdr:row>
      <xdr:rowOff>28575</xdr:rowOff>
    </xdr:to>
    <xdr:graphicFrame macro="">
      <xdr:nvGraphicFramePr>
        <xdr:cNvPr id="11" name="Graphique 10"/>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304799</xdr:colOff>
      <xdr:row>1</xdr:row>
      <xdr:rowOff>133350</xdr:rowOff>
    </xdr:from>
    <xdr:to>
      <xdr:col>6</xdr:col>
      <xdr:colOff>352424</xdr:colOff>
      <xdr:row>10</xdr:row>
      <xdr:rowOff>9525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76200</xdr:rowOff>
    </xdr:from>
    <xdr:to>
      <xdr:col>8</xdr:col>
      <xdr:colOff>714375</xdr:colOff>
      <xdr:row>13</xdr:row>
      <xdr:rowOff>176213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114300</xdr:rowOff>
    </xdr:from>
    <xdr:to>
      <xdr:col>8</xdr:col>
      <xdr:colOff>509588</xdr:colOff>
      <xdr:row>14</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76199</xdr:colOff>
      <xdr:row>1</xdr:row>
      <xdr:rowOff>152400</xdr:rowOff>
    </xdr:from>
    <xdr:to>
      <xdr:col>8</xdr:col>
      <xdr:colOff>47624</xdr:colOff>
      <xdr:row>14</xdr:row>
      <xdr:rowOff>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Apprentissage">
    <a:dk1>
      <a:sysClr val="windowText" lastClr="000000"/>
    </a:dk1>
    <a:lt1>
      <a:sysClr val="window" lastClr="FFFFFF"/>
    </a:lt1>
    <a:dk2>
      <a:srgbClr val="44546A"/>
    </a:dk2>
    <a:lt2>
      <a:srgbClr val="E7E6E6"/>
    </a:lt2>
    <a:accent1>
      <a:srgbClr val="37A8DB"/>
    </a:accent1>
    <a:accent2>
      <a:srgbClr val="87CCEB"/>
    </a:accent2>
    <a:accent3>
      <a:srgbClr val="D7F0FB"/>
    </a:accent3>
    <a:accent4>
      <a:srgbClr val="5FBAE3"/>
    </a:accent4>
    <a:accent5>
      <a:srgbClr val="AFDEF3"/>
    </a:accent5>
    <a:accent6>
      <a:srgbClr val="EBF9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M693"/>
  <sheetViews>
    <sheetView tabSelected="1" workbookViewId="0">
      <selection sqref="A1:F1"/>
    </sheetView>
  </sheetViews>
  <sheetFormatPr baseColWidth="10" defaultRowHeight="282.75" customHeight="1" x14ac:dyDescent="0.25"/>
  <sheetData>
    <row r="1" spans="1:13" ht="15" x14ac:dyDescent="0.25">
      <c r="A1" s="195" t="s">
        <v>126</v>
      </c>
      <c r="B1" s="195"/>
      <c r="C1" s="195"/>
      <c r="D1" s="195"/>
      <c r="E1" s="195"/>
      <c r="F1" s="195"/>
    </row>
    <row r="2" spans="1:13" ht="15" x14ac:dyDescent="0.25">
      <c r="A2" s="195" t="s">
        <v>100</v>
      </c>
      <c r="B2" s="195"/>
      <c r="C2" s="195"/>
      <c r="D2" s="195"/>
      <c r="E2" s="195"/>
      <c r="F2" s="195"/>
    </row>
    <row r="3" spans="1:13" ht="65.25" customHeight="1" x14ac:dyDescent="0.25">
      <c r="A3" s="196" t="s">
        <v>127</v>
      </c>
      <c r="B3" s="196"/>
      <c r="C3" s="196"/>
      <c r="D3" s="196"/>
      <c r="E3" s="196"/>
      <c r="F3" s="196"/>
      <c r="G3" s="196"/>
      <c r="H3" s="196"/>
      <c r="I3" s="196"/>
      <c r="J3" s="196"/>
      <c r="K3" s="196"/>
      <c r="L3" s="196"/>
      <c r="M3" s="196"/>
    </row>
    <row r="4" spans="1:13" ht="15" x14ac:dyDescent="0.25">
      <c r="A4" s="195" t="s">
        <v>128</v>
      </c>
      <c r="B4" s="195"/>
      <c r="C4" s="195"/>
      <c r="D4" s="195"/>
      <c r="E4" s="195"/>
      <c r="F4" s="195"/>
    </row>
    <row r="5" spans="1:13" ht="64.5" customHeight="1" x14ac:dyDescent="0.25">
      <c r="A5" s="197" t="s">
        <v>148</v>
      </c>
      <c r="B5" s="197"/>
      <c r="C5" s="197"/>
      <c r="D5" s="197"/>
      <c r="E5" s="197"/>
      <c r="F5" s="197"/>
      <c r="G5" s="197"/>
      <c r="H5" s="197"/>
      <c r="I5" s="197"/>
      <c r="J5" s="197"/>
      <c r="K5" s="197"/>
      <c r="L5" s="197"/>
      <c r="M5" s="197"/>
    </row>
    <row r="6" spans="1:13" ht="15" x14ac:dyDescent="0.25">
      <c r="A6" s="195" t="s">
        <v>129</v>
      </c>
      <c r="B6" s="195"/>
      <c r="C6" s="195"/>
      <c r="D6" s="195"/>
      <c r="E6" s="195"/>
      <c r="F6" s="195"/>
    </row>
    <row r="7" spans="1:13" ht="65.25" customHeight="1" x14ac:dyDescent="0.25">
      <c r="A7" s="194" t="s">
        <v>130</v>
      </c>
      <c r="B7" s="194"/>
      <c r="C7" s="194"/>
      <c r="D7" s="194"/>
      <c r="E7" s="194"/>
      <c r="F7" s="194"/>
      <c r="G7" s="194"/>
      <c r="H7" s="194"/>
      <c r="I7" s="194"/>
      <c r="J7" s="194"/>
      <c r="K7" s="194"/>
      <c r="L7" s="194"/>
      <c r="M7" s="194"/>
    </row>
    <row r="8" spans="1:13" ht="15" x14ac:dyDescent="0.25">
      <c r="A8" s="46" t="s">
        <v>149</v>
      </c>
    </row>
    <row r="9" spans="1:13" ht="15" x14ac:dyDescent="0.25"/>
    <row r="10" spans="1:13" ht="15" x14ac:dyDescent="0.25"/>
    <row r="11" spans="1:13" ht="15" x14ac:dyDescent="0.25"/>
    <row r="12" spans="1:13" ht="15" x14ac:dyDescent="0.25"/>
    <row r="13" spans="1:13" ht="15" customHeight="1" x14ac:dyDescent="0.25"/>
    <row r="14" spans="1:13" ht="15" customHeight="1" x14ac:dyDescent="0.25"/>
    <row r="15" spans="1:13" ht="15" customHeight="1" x14ac:dyDescent="0.25"/>
    <row r="16" spans="1:13"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sheetData>
  <mergeCells count="7">
    <mergeCell ref="A7:M7"/>
    <mergeCell ref="A1:F1"/>
    <mergeCell ref="A2:F2"/>
    <mergeCell ref="A3:M3"/>
    <mergeCell ref="A4:F4"/>
    <mergeCell ref="A5:M5"/>
    <mergeCell ref="A6:F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U42"/>
  <sheetViews>
    <sheetView workbookViewId="0"/>
  </sheetViews>
  <sheetFormatPr baseColWidth="10" defaultRowHeight="16.5" x14ac:dyDescent="0.3"/>
  <cols>
    <col min="1" max="1" width="32" style="2" customWidth="1"/>
    <col min="2" max="2" width="19.28515625" style="2" bestFit="1" customWidth="1"/>
    <col min="3" max="3" width="12.140625" style="2" bestFit="1" customWidth="1"/>
    <col min="4" max="4" width="16.85546875" style="2" bestFit="1" customWidth="1"/>
    <col min="5" max="6" width="11.42578125" style="2"/>
    <col min="7" max="7" width="16.140625" style="2" bestFit="1" customWidth="1"/>
    <col min="8" max="12" width="11.42578125" style="2"/>
    <col min="13" max="13" width="15.140625" style="2" bestFit="1" customWidth="1"/>
    <col min="14" max="17" width="11.42578125" style="2"/>
    <col min="18" max="18" width="15.140625" style="2" bestFit="1" customWidth="1"/>
    <col min="19" max="16384" width="11.42578125" style="2"/>
  </cols>
  <sheetData>
    <row r="1" spans="1:4" x14ac:dyDescent="0.3">
      <c r="A1" s="16" t="s">
        <v>179</v>
      </c>
    </row>
    <row r="2" spans="1:4" x14ac:dyDescent="0.3">
      <c r="A2" s="6"/>
      <c r="B2" s="6" t="s">
        <v>96</v>
      </c>
      <c r="C2" s="6" t="s">
        <v>97</v>
      </c>
      <c r="D2" s="6" t="s">
        <v>98</v>
      </c>
    </row>
    <row r="3" spans="1:4" x14ac:dyDescent="0.3">
      <c r="A3" s="78" t="s">
        <v>142</v>
      </c>
      <c r="B3" s="61">
        <v>1642548</v>
      </c>
      <c r="C3" s="61">
        <v>212183</v>
      </c>
      <c r="D3" s="79">
        <v>0.12917917771657206</v>
      </c>
    </row>
    <row r="4" spans="1:4" x14ac:dyDescent="0.3">
      <c r="A4" s="78" t="s">
        <v>177</v>
      </c>
      <c r="B4" s="61">
        <v>467254</v>
      </c>
      <c r="C4" s="61">
        <v>59589</v>
      </c>
      <c r="D4" s="79">
        <v>0.12753020840913079</v>
      </c>
    </row>
    <row r="5" spans="1:4" x14ac:dyDescent="0.3">
      <c r="A5" s="78" t="s">
        <v>178</v>
      </c>
      <c r="B5" s="61">
        <v>555925</v>
      </c>
      <c r="C5" s="61">
        <v>68006</v>
      </c>
      <c r="D5" s="79">
        <v>0.12232945091514143</v>
      </c>
    </row>
    <row r="6" spans="1:4" x14ac:dyDescent="0.3">
      <c r="A6" s="78" t="s">
        <v>94</v>
      </c>
      <c r="B6" s="61">
        <v>384820</v>
      </c>
      <c r="C6" s="61">
        <v>44197</v>
      </c>
      <c r="D6" s="79">
        <v>0.11485109921521751</v>
      </c>
    </row>
    <row r="7" spans="1:4" x14ac:dyDescent="0.3">
      <c r="A7" s="78" t="s">
        <v>172</v>
      </c>
      <c r="B7" s="61">
        <v>980703</v>
      </c>
      <c r="C7" s="61">
        <v>110625</v>
      </c>
      <c r="D7" s="79">
        <v>0.11280173508187494</v>
      </c>
    </row>
    <row r="8" spans="1:4" x14ac:dyDescent="0.3">
      <c r="A8" s="78" t="s">
        <v>89</v>
      </c>
      <c r="B8" s="61">
        <v>392915</v>
      </c>
      <c r="C8" s="61">
        <v>43702</v>
      </c>
      <c r="D8" s="79">
        <v>0.11122507412544698</v>
      </c>
    </row>
    <row r="9" spans="1:4" x14ac:dyDescent="0.3">
      <c r="A9" s="78" t="s">
        <v>176</v>
      </c>
      <c r="B9" s="61">
        <v>111145</v>
      </c>
      <c r="C9" s="61">
        <v>12140</v>
      </c>
      <c r="D9" s="79">
        <v>0.10922668586081245</v>
      </c>
    </row>
    <row r="10" spans="1:4" x14ac:dyDescent="0.3">
      <c r="A10" s="78" t="s">
        <v>143</v>
      </c>
      <c r="B10" s="61">
        <v>669513</v>
      </c>
      <c r="C10" s="61">
        <v>73085</v>
      </c>
      <c r="D10" s="79">
        <v>0.10916143525219077</v>
      </c>
    </row>
    <row r="11" spans="1:4" x14ac:dyDescent="0.3">
      <c r="A11" s="78" t="s">
        <v>95</v>
      </c>
      <c r="B11" s="61">
        <v>701387</v>
      </c>
      <c r="C11" s="61">
        <v>74869</v>
      </c>
      <c r="D11" s="79">
        <v>0.10674420826163017</v>
      </c>
    </row>
    <row r="12" spans="1:4" x14ac:dyDescent="0.3">
      <c r="A12" s="78" t="s">
        <v>173</v>
      </c>
      <c r="B12" s="61">
        <v>311768</v>
      </c>
      <c r="C12" s="61">
        <v>32407</v>
      </c>
      <c r="D12" s="79">
        <v>0.10394588283595495</v>
      </c>
    </row>
    <row r="13" spans="1:4" x14ac:dyDescent="0.3">
      <c r="A13" s="78" t="s">
        <v>175</v>
      </c>
      <c r="B13" s="61">
        <v>656110</v>
      </c>
      <c r="C13" s="61">
        <v>65173</v>
      </c>
      <c r="D13" s="79">
        <v>9.933242901342762E-2</v>
      </c>
    </row>
    <row r="14" spans="1:4" x14ac:dyDescent="0.3">
      <c r="A14" s="82" t="s">
        <v>174</v>
      </c>
      <c r="B14" s="60">
        <v>285901</v>
      </c>
      <c r="C14" s="60">
        <v>27873</v>
      </c>
      <c r="D14" s="83">
        <v>9.7491789115812813E-2</v>
      </c>
    </row>
    <row r="15" spans="1:4" x14ac:dyDescent="0.3">
      <c r="A15" s="78" t="s">
        <v>141</v>
      </c>
      <c r="B15" s="61">
        <v>758743</v>
      </c>
      <c r="C15" s="61">
        <v>67722</v>
      </c>
      <c r="D15" s="79">
        <v>8.9255518667058539E-2</v>
      </c>
    </row>
    <row r="16" spans="1:4" x14ac:dyDescent="0.3">
      <c r="A16" s="78" t="s">
        <v>91</v>
      </c>
      <c r="B16" s="61">
        <v>45752</v>
      </c>
      <c r="C16" s="61">
        <v>3378</v>
      </c>
      <c r="D16" s="79">
        <v>7.3832837908725302E-2</v>
      </c>
    </row>
    <row r="17" spans="1:21" x14ac:dyDescent="0.3">
      <c r="A17" s="78" t="s">
        <v>90</v>
      </c>
      <c r="B17" s="61">
        <v>34530</v>
      </c>
      <c r="C17" s="61">
        <v>2483</v>
      </c>
      <c r="D17" s="79">
        <v>7.1908485375036205E-2</v>
      </c>
    </row>
    <row r="18" spans="1:21" x14ac:dyDescent="0.3">
      <c r="A18" s="78" t="s">
        <v>93</v>
      </c>
      <c r="B18" s="61">
        <v>34512</v>
      </c>
      <c r="C18" s="61">
        <v>2301</v>
      </c>
      <c r="D18" s="79">
        <v>6.6672461752433937E-2</v>
      </c>
    </row>
    <row r="19" spans="1:21" x14ac:dyDescent="0.3">
      <c r="A19" s="78" t="s">
        <v>92</v>
      </c>
      <c r="B19" s="61">
        <v>47418</v>
      </c>
      <c r="C19" s="61">
        <v>1241</v>
      </c>
      <c r="D19" s="79">
        <v>2.617149605634991E-2</v>
      </c>
    </row>
    <row r="20" spans="1:21" x14ac:dyDescent="0.3">
      <c r="A20" s="78" t="s">
        <v>138</v>
      </c>
      <c r="B20" s="61">
        <v>49187</v>
      </c>
      <c r="C20" s="61">
        <v>675</v>
      </c>
      <c r="D20" s="79">
        <v>1.3723138227580459E-2</v>
      </c>
    </row>
    <row r="21" spans="1:21" x14ac:dyDescent="0.3">
      <c r="A21" s="80" t="s">
        <v>24</v>
      </c>
      <c r="B21" s="62">
        <v>8130131</v>
      </c>
      <c r="C21" s="62">
        <v>901649</v>
      </c>
      <c r="D21" s="81">
        <v>0.11090214905516282</v>
      </c>
    </row>
    <row r="22" spans="1:21" x14ac:dyDescent="0.3">
      <c r="A22" s="18"/>
      <c r="B22" s="19"/>
      <c r="C22" s="19"/>
      <c r="D22" s="44"/>
    </row>
    <row r="23" spans="1:21" ht="37.5" customHeight="1" x14ac:dyDescent="0.3">
      <c r="A23" s="202" t="s">
        <v>180</v>
      </c>
      <c r="B23" s="202"/>
      <c r="C23" s="202"/>
      <c r="D23" s="202"/>
    </row>
    <row r="24" spans="1:21" x14ac:dyDescent="0.3">
      <c r="A24" s="42" t="s">
        <v>139</v>
      </c>
    </row>
    <row r="25" spans="1:21" x14ac:dyDescent="0.3">
      <c r="A25" s="43" t="s">
        <v>120</v>
      </c>
    </row>
    <row r="27" spans="1:21" x14ac:dyDescent="0.3">
      <c r="A27" s="16" t="s">
        <v>181</v>
      </c>
      <c r="G27" s="16" t="s">
        <v>147</v>
      </c>
    </row>
    <row r="28" spans="1:21" x14ac:dyDescent="0.3">
      <c r="A28" s="6"/>
      <c r="B28" s="6" t="s">
        <v>96</v>
      </c>
      <c r="C28" s="6" t="s">
        <v>97</v>
      </c>
      <c r="D28" s="6" t="s">
        <v>98</v>
      </c>
      <c r="G28" s="6"/>
      <c r="H28" s="6" t="s">
        <v>12</v>
      </c>
      <c r="I28" s="6" t="s">
        <v>13</v>
      </c>
      <c r="J28" s="6" t="s">
        <v>34</v>
      </c>
      <c r="M28" s="6" t="s">
        <v>100</v>
      </c>
      <c r="N28" s="6" t="s">
        <v>136</v>
      </c>
      <c r="O28" s="6" t="s">
        <v>137</v>
      </c>
      <c r="P28" s="6" t="s">
        <v>34</v>
      </c>
      <c r="R28" s="6" t="s">
        <v>101</v>
      </c>
      <c r="S28" s="6" t="s">
        <v>136</v>
      </c>
      <c r="T28" s="6" t="s">
        <v>137</v>
      </c>
      <c r="U28" s="6" t="s">
        <v>34</v>
      </c>
    </row>
    <row r="29" spans="1:21" x14ac:dyDescent="0.3">
      <c r="A29" s="3" t="s">
        <v>19</v>
      </c>
      <c r="B29" s="61">
        <v>76654</v>
      </c>
      <c r="C29" s="61">
        <v>9804</v>
      </c>
      <c r="D29" s="79">
        <v>0.12789939207347301</v>
      </c>
      <c r="G29" s="2" t="s">
        <v>20</v>
      </c>
      <c r="H29" s="35">
        <f>N29/(N29+S29)</f>
        <v>0.62826282628262831</v>
      </c>
      <c r="I29" s="35">
        <f t="shared" ref="I29" si="0">O29/(O29+T29)</f>
        <v>0.1681353542474445</v>
      </c>
      <c r="J29" s="35">
        <f>P29/(P29+U29)</f>
        <v>0.29761904761904762</v>
      </c>
      <c r="M29" s="3" t="s">
        <v>20</v>
      </c>
      <c r="N29" s="91">
        <v>698</v>
      </c>
      <c r="O29" s="91">
        <v>477</v>
      </c>
      <c r="P29" s="91">
        <v>1175</v>
      </c>
      <c r="R29" s="3" t="s">
        <v>20</v>
      </c>
      <c r="S29" s="91">
        <v>413</v>
      </c>
      <c r="T29" s="91">
        <v>2360</v>
      </c>
      <c r="U29" s="91">
        <v>2773</v>
      </c>
    </row>
    <row r="30" spans="1:21" x14ac:dyDescent="0.3">
      <c r="A30" s="3" t="s">
        <v>22</v>
      </c>
      <c r="B30" s="61">
        <v>19919</v>
      </c>
      <c r="C30" s="61">
        <v>1918</v>
      </c>
      <c r="D30" s="79">
        <v>9.6289974396305031E-2</v>
      </c>
      <c r="G30" s="2" t="s">
        <v>18</v>
      </c>
      <c r="H30" s="35">
        <f t="shared" ref="H30:H37" si="1">N30/(N30+S30)</f>
        <v>0.73446088794926001</v>
      </c>
      <c r="I30" s="35">
        <f t="shared" ref="I30:I37" si="2">O30/(O30+T30)</f>
        <v>0.16615698267074414</v>
      </c>
      <c r="J30" s="35">
        <f t="shared" ref="J30:J37" si="3">P30/(P30+U30)</f>
        <v>0.37986961361106697</v>
      </c>
      <c r="M30" s="3" t="s">
        <v>18</v>
      </c>
      <c r="N30" s="91">
        <v>1737</v>
      </c>
      <c r="O30" s="91">
        <v>652</v>
      </c>
      <c r="P30" s="91">
        <v>2389</v>
      </c>
      <c r="R30" s="3" t="s">
        <v>18</v>
      </c>
      <c r="S30" s="91">
        <v>628</v>
      </c>
      <c r="T30" s="91">
        <v>3272</v>
      </c>
      <c r="U30" s="91">
        <v>3900</v>
      </c>
    </row>
    <row r="31" spans="1:21" x14ac:dyDescent="0.3">
      <c r="A31" s="3" t="s">
        <v>17</v>
      </c>
      <c r="B31" s="61">
        <v>82635</v>
      </c>
      <c r="C31" s="61">
        <v>7924</v>
      </c>
      <c r="D31" s="79">
        <v>9.5891571368064379E-2</v>
      </c>
      <c r="G31" s="2" t="s">
        <v>22</v>
      </c>
      <c r="H31" s="35">
        <f t="shared" si="1"/>
        <v>0.76839237057220711</v>
      </c>
      <c r="I31" s="35">
        <f t="shared" si="2"/>
        <v>0.20373333333333332</v>
      </c>
      <c r="J31" s="35">
        <f t="shared" si="3"/>
        <v>0.41263440860215056</v>
      </c>
      <c r="M31" s="3" t="s">
        <v>22</v>
      </c>
      <c r="N31" s="91">
        <v>846</v>
      </c>
      <c r="O31" s="91">
        <v>382</v>
      </c>
      <c r="P31" s="91">
        <v>1228</v>
      </c>
      <c r="R31" s="3" t="s">
        <v>22</v>
      </c>
      <c r="S31" s="91">
        <v>255</v>
      </c>
      <c r="T31" s="91">
        <v>1493</v>
      </c>
      <c r="U31" s="91">
        <v>1748</v>
      </c>
    </row>
    <row r="32" spans="1:21" x14ac:dyDescent="0.3">
      <c r="A32" s="3" t="s">
        <v>21</v>
      </c>
      <c r="B32" s="61">
        <v>31580</v>
      </c>
      <c r="C32" s="61">
        <v>2653</v>
      </c>
      <c r="D32" s="79">
        <v>8.4008866371120969E-2</v>
      </c>
      <c r="G32" s="2" t="s">
        <v>19</v>
      </c>
      <c r="H32" s="35">
        <f t="shared" si="1"/>
        <v>0.84054487179487181</v>
      </c>
      <c r="I32" s="35">
        <f>O32/(O32+T32)</f>
        <v>0.34310548025928106</v>
      </c>
      <c r="J32" s="35">
        <f t="shared" si="3"/>
        <v>0.51993923281428034</v>
      </c>
      <c r="M32" s="3" t="s">
        <v>19</v>
      </c>
      <c r="N32" s="91">
        <v>3147</v>
      </c>
      <c r="O32" s="91">
        <v>2329</v>
      </c>
      <c r="P32" s="91">
        <v>5476</v>
      </c>
      <c r="R32" s="3" t="s">
        <v>19</v>
      </c>
      <c r="S32" s="91">
        <v>597</v>
      </c>
      <c r="T32" s="91">
        <v>4459</v>
      </c>
      <c r="U32" s="91">
        <v>5056</v>
      </c>
    </row>
    <row r="33" spans="1:21" x14ac:dyDescent="0.3">
      <c r="A33" s="3" t="s">
        <v>20</v>
      </c>
      <c r="B33" s="61">
        <v>29386</v>
      </c>
      <c r="C33" s="61">
        <v>2427</v>
      </c>
      <c r="D33" s="79">
        <v>8.2590349145851769E-2</v>
      </c>
      <c r="G33" s="2" t="s">
        <v>21</v>
      </c>
      <c r="H33" s="35">
        <f t="shared" si="1"/>
        <v>0.81313131313131315</v>
      </c>
      <c r="I33" s="35">
        <f t="shared" si="2"/>
        <v>0.22986519184237816</v>
      </c>
      <c r="J33" s="35">
        <f t="shared" si="3"/>
        <v>0.46685819823517338</v>
      </c>
      <c r="M33" s="3" t="s">
        <v>21</v>
      </c>
      <c r="N33" s="91">
        <v>1610</v>
      </c>
      <c r="O33" s="91">
        <v>665</v>
      </c>
      <c r="P33" s="91">
        <v>2275</v>
      </c>
      <c r="R33" s="3" t="s">
        <v>21</v>
      </c>
      <c r="S33" s="91">
        <v>370</v>
      </c>
      <c r="T33" s="91">
        <v>2228</v>
      </c>
      <c r="U33" s="91">
        <v>2598</v>
      </c>
    </row>
    <row r="34" spans="1:21" x14ac:dyDescent="0.3">
      <c r="A34" s="3" t="s">
        <v>18</v>
      </c>
      <c r="B34" s="61">
        <v>45727</v>
      </c>
      <c r="C34" s="61">
        <v>3147</v>
      </c>
      <c r="D34" s="79">
        <v>6.8821484024755616E-2</v>
      </c>
      <c r="G34" s="2" t="s">
        <v>17</v>
      </c>
      <c r="H34" s="35">
        <f t="shared" si="1"/>
        <v>0.69388452340280149</v>
      </c>
      <c r="I34" s="35">
        <f t="shared" si="2"/>
        <v>0.20614213887756488</v>
      </c>
      <c r="J34" s="35">
        <f t="shared" si="3"/>
        <v>0.34493486292047443</v>
      </c>
      <c r="M34" s="3" t="s">
        <v>17</v>
      </c>
      <c r="N34" s="91">
        <v>2031</v>
      </c>
      <c r="O34" s="91">
        <v>1517</v>
      </c>
      <c r="P34" s="91">
        <v>3548</v>
      </c>
      <c r="R34" s="3" t="s">
        <v>17</v>
      </c>
      <c r="S34" s="91">
        <v>896</v>
      </c>
      <c r="T34" s="91">
        <v>5842</v>
      </c>
      <c r="U34" s="91">
        <v>6738</v>
      </c>
    </row>
    <row r="35" spans="1:21" ht="25.5" customHeight="1" x14ac:dyDescent="0.3">
      <c r="A35" s="7" t="s">
        <v>23</v>
      </c>
      <c r="B35" s="62">
        <v>285901</v>
      </c>
      <c r="C35" s="62">
        <v>27873</v>
      </c>
      <c r="D35" s="81">
        <v>9.7491789115812813E-2</v>
      </c>
      <c r="G35" s="7" t="s">
        <v>183</v>
      </c>
      <c r="H35" s="21">
        <f t="shared" si="1"/>
        <v>0.76118838826731172</v>
      </c>
      <c r="I35" s="21">
        <f t="shared" si="2"/>
        <v>0.23453809004517837</v>
      </c>
      <c r="J35" s="21">
        <f t="shared" si="3"/>
        <v>0.41360785523339505</v>
      </c>
      <c r="M35" s="7" t="s">
        <v>183</v>
      </c>
      <c r="N35" s="92">
        <v>10069</v>
      </c>
      <c r="O35" s="92">
        <v>6022</v>
      </c>
      <c r="P35" s="92">
        <v>16091</v>
      </c>
      <c r="R35" s="7" t="s">
        <v>183</v>
      </c>
      <c r="S35" s="92">
        <v>3159</v>
      </c>
      <c r="T35" s="92">
        <v>19654</v>
      </c>
      <c r="U35" s="92">
        <v>22813</v>
      </c>
    </row>
    <row r="36" spans="1:21" ht="30.75" customHeight="1" x14ac:dyDescent="0.3">
      <c r="A36" s="202" t="s">
        <v>182</v>
      </c>
      <c r="B36" s="202"/>
      <c r="C36" s="202"/>
      <c r="D36" s="202"/>
      <c r="E36" s="47"/>
      <c r="G36" s="89" t="s">
        <v>146</v>
      </c>
      <c r="H36" s="88">
        <f t="shared" ref="H36" si="4">N36/(N36+S36)</f>
        <v>0.76320470187920497</v>
      </c>
      <c r="I36" s="88">
        <f t="shared" ref="I36" si="5">O36/(O36+T36)</f>
        <v>0.2333887700958264</v>
      </c>
      <c r="J36" s="88">
        <f t="shared" ref="J36" si="6">P36/(P36+U36)</f>
        <v>0.41280607568416916</v>
      </c>
      <c r="K36" s="90"/>
      <c r="L36" s="90"/>
      <c r="M36" s="89" t="s">
        <v>146</v>
      </c>
      <c r="N36" s="105">
        <v>9869</v>
      </c>
      <c r="O36" s="105">
        <v>5894</v>
      </c>
      <c r="P36" s="105">
        <v>15763</v>
      </c>
      <c r="Q36" s="90"/>
      <c r="R36" s="89" t="s">
        <v>146</v>
      </c>
      <c r="S36" s="105">
        <v>3062</v>
      </c>
      <c r="T36" s="105">
        <v>19360</v>
      </c>
      <c r="U36" s="105">
        <v>22422</v>
      </c>
    </row>
    <row r="37" spans="1:21" ht="24" customHeight="1" x14ac:dyDescent="0.3">
      <c r="A37" s="42" t="s">
        <v>122</v>
      </c>
      <c r="G37" s="7" t="s">
        <v>24</v>
      </c>
      <c r="H37" s="21">
        <f t="shared" si="1"/>
        <v>0.65734540220998416</v>
      </c>
      <c r="I37" s="21">
        <f t="shared" si="2"/>
        <v>0.24034490212000303</v>
      </c>
      <c r="J37" s="21">
        <f t="shared" si="3"/>
        <v>0.37769341670192597</v>
      </c>
      <c r="M37" s="7" t="s">
        <v>24</v>
      </c>
      <c r="N37" s="92">
        <v>221060</v>
      </c>
      <c r="O37" s="92">
        <v>164568</v>
      </c>
      <c r="P37" s="92">
        <v>385628</v>
      </c>
      <c r="R37" s="7" t="s">
        <v>24</v>
      </c>
      <c r="S37" s="92">
        <v>115232</v>
      </c>
      <c r="T37" s="92">
        <v>520148</v>
      </c>
      <c r="U37" s="92">
        <v>635380</v>
      </c>
    </row>
    <row r="38" spans="1:21" ht="39.75" customHeight="1" x14ac:dyDescent="0.3">
      <c r="A38" s="52" t="s">
        <v>120</v>
      </c>
      <c r="G38" s="202" t="s">
        <v>184</v>
      </c>
      <c r="H38" s="202"/>
      <c r="I38" s="202"/>
      <c r="J38" s="202"/>
      <c r="K38" s="202"/>
      <c r="L38" s="47"/>
      <c r="M38" s="47"/>
    </row>
    <row r="39" spans="1:21" x14ac:dyDescent="0.3">
      <c r="G39" s="42" t="s">
        <v>123</v>
      </c>
    </row>
    <row r="40" spans="1:21" x14ac:dyDescent="0.3">
      <c r="A40" s="46" t="s">
        <v>149</v>
      </c>
      <c r="G40" s="43" t="s">
        <v>120</v>
      </c>
    </row>
    <row r="42" spans="1:21" x14ac:dyDescent="0.3">
      <c r="G42" s="46" t="s">
        <v>149</v>
      </c>
    </row>
  </sheetData>
  <sortState ref="A29:D34">
    <sortCondition descending="1" ref="D29:D34"/>
  </sortState>
  <mergeCells count="3">
    <mergeCell ref="A23:D23"/>
    <mergeCell ref="A36:D36"/>
    <mergeCell ref="G38:K3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K28"/>
  <sheetViews>
    <sheetView workbookViewId="0"/>
  </sheetViews>
  <sheetFormatPr baseColWidth="10" defaultRowHeight="15" x14ac:dyDescent="0.25"/>
  <cols>
    <col min="1" max="1" width="40.42578125" customWidth="1"/>
  </cols>
  <sheetData>
    <row r="1" spans="1:11" ht="16.5" x14ac:dyDescent="0.3">
      <c r="A1" s="33" t="s">
        <v>193</v>
      </c>
    </row>
    <row r="2" spans="1:11" x14ac:dyDescent="0.25">
      <c r="A2" s="220" t="s">
        <v>59</v>
      </c>
      <c r="B2" s="226" t="s">
        <v>60</v>
      </c>
      <c r="C2" s="227"/>
      <c r="D2" s="227"/>
      <c r="E2" s="228" t="s">
        <v>159</v>
      </c>
      <c r="F2" s="228"/>
      <c r="G2" s="228"/>
      <c r="H2" s="228"/>
      <c r="I2" s="228"/>
    </row>
    <row r="3" spans="1:11" x14ac:dyDescent="0.25">
      <c r="A3" s="221"/>
      <c r="B3" s="180">
        <v>2022</v>
      </c>
      <c r="C3" s="180">
        <v>2023</v>
      </c>
      <c r="D3" s="181" t="s">
        <v>25</v>
      </c>
      <c r="E3" s="182" t="s">
        <v>61</v>
      </c>
      <c r="F3" s="182" t="s">
        <v>62</v>
      </c>
      <c r="G3" s="182" t="s">
        <v>63</v>
      </c>
      <c r="H3" s="182" t="s">
        <v>64</v>
      </c>
      <c r="I3" s="182" t="s">
        <v>65</v>
      </c>
    </row>
    <row r="4" spans="1:11" x14ac:dyDescent="0.25">
      <c r="A4" s="183" t="s">
        <v>66</v>
      </c>
      <c r="B4" s="106">
        <v>23</v>
      </c>
      <c r="C4" s="106">
        <v>53</v>
      </c>
      <c r="D4" s="93">
        <f>(C4-B4)/B4</f>
        <v>1.3043478260869565</v>
      </c>
      <c r="E4" s="107"/>
      <c r="F4" s="107">
        <v>1</v>
      </c>
      <c r="G4" s="107">
        <v>52</v>
      </c>
      <c r="H4" s="107"/>
      <c r="I4" s="107"/>
      <c r="K4" s="84"/>
    </row>
    <row r="5" spans="1:11" x14ac:dyDescent="0.25">
      <c r="A5" s="184" t="s">
        <v>68</v>
      </c>
      <c r="B5" s="107">
        <v>87</v>
      </c>
      <c r="C5" s="107">
        <v>97</v>
      </c>
      <c r="D5" s="94">
        <f t="shared" ref="D5:D16" si="0">(C5-B5)/B5</f>
        <v>0.11494252873563218</v>
      </c>
      <c r="E5" s="107">
        <v>11</v>
      </c>
      <c r="F5" s="107">
        <v>29</v>
      </c>
      <c r="G5" s="107">
        <v>57</v>
      </c>
      <c r="H5" s="107"/>
      <c r="I5" s="107"/>
      <c r="K5" s="84"/>
    </row>
    <row r="6" spans="1:11" x14ac:dyDescent="0.25">
      <c r="A6" s="184" t="s">
        <v>70</v>
      </c>
      <c r="B6" s="107">
        <v>439</v>
      </c>
      <c r="C6" s="107">
        <v>420</v>
      </c>
      <c r="D6" s="94">
        <f t="shared" si="0"/>
        <v>-4.328018223234624E-2</v>
      </c>
      <c r="E6" s="107">
        <v>118</v>
      </c>
      <c r="F6" s="107">
        <v>176</v>
      </c>
      <c r="G6" s="107">
        <v>117</v>
      </c>
      <c r="H6" s="107">
        <v>9</v>
      </c>
      <c r="I6" s="107"/>
      <c r="J6" s="84"/>
      <c r="K6" s="84"/>
    </row>
    <row r="7" spans="1:11" x14ac:dyDescent="0.25">
      <c r="A7" s="184" t="s">
        <v>71</v>
      </c>
      <c r="B7" s="107">
        <v>22</v>
      </c>
      <c r="C7" s="107">
        <v>34</v>
      </c>
      <c r="D7" s="94">
        <f t="shared" si="0"/>
        <v>0.54545454545454541</v>
      </c>
      <c r="E7" s="107">
        <v>12</v>
      </c>
      <c r="F7" s="107">
        <v>10</v>
      </c>
      <c r="G7" s="107">
        <v>12</v>
      </c>
      <c r="H7" s="107"/>
      <c r="I7" s="107"/>
      <c r="K7" s="84"/>
    </row>
    <row r="8" spans="1:11" x14ac:dyDescent="0.25">
      <c r="A8" s="185" t="s">
        <v>72</v>
      </c>
      <c r="B8" s="108">
        <v>428</v>
      </c>
      <c r="C8" s="108">
        <v>526</v>
      </c>
      <c r="D8" s="95">
        <f t="shared" si="0"/>
        <v>0.22897196261682243</v>
      </c>
      <c r="E8" s="108">
        <v>5</v>
      </c>
      <c r="F8" s="108">
        <v>197</v>
      </c>
      <c r="G8" s="108">
        <v>324</v>
      </c>
      <c r="H8" s="108"/>
      <c r="I8" s="108"/>
      <c r="J8" s="84"/>
      <c r="K8" s="84"/>
    </row>
    <row r="9" spans="1:11" x14ac:dyDescent="0.25">
      <c r="A9" s="151" t="s">
        <v>74</v>
      </c>
      <c r="B9" s="98">
        <v>999</v>
      </c>
      <c r="C9" s="98">
        <v>1130</v>
      </c>
      <c r="D9" s="96">
        <f t="shared" si="0"/>
        <v>0.13113113113113112</v>
      </c>
      <c r="E9" s="98">
        <v>146</v>
      </c>
      <c r="F9" s="98">
        <v>413</v>
      </c>
      <c r="G9" s="98">
        <v>562</v>
      </c>
      <c r="H9" s="98">
        <v>9</v>
      </c>
      <c r="I9" s="98"/>
      <c r="J9" s="87"/>
      <c r="K9" s="84"/>
    </row>
    <row r="10" spans="1:11" x14ac:dyDescent="0.25">
      <c r="A10" s="183" t="s">
        <v>75</v>
      </c>
      <c r="B10" s="106">
        <v>8</v>
      </c>
      <c r="C10" s="106">
        <v>8</v>
      </c>
      <c r="D10" s="93">
        <f t="shared" si="0"/>
        <v>0</v>
      </c>
      <c r="E10" s="106"/>
      <c r="F10" s="106">
        <v>8</v>
      </c>
      <c r="G10" s="106"/>
      <c r="H10" s="106"/>
      <c r="I10" s="106"/>
      <c r="K10" s="84"/>
    </row>
    <row r="11" spans="1:11" x14ac:dyDescent="0.25">
      <c r="A11" s="184" t="s">
        <v>76</v>
      </c>
      <c r="B11" s="107">
        <v>272</v>
      </c>
      <c r="C11" s="107">
        <v>334</v>
      </c>
      <c r="D11" s="94">
        <f t="shared" si="0"/>
        <v>0.22794117647058823</v>
      </c>
      <c r="E11" s="107">
        <v>2</v>
      </c>
      <c r="F11" s="107">
        <v>19</v>
      </c>
      <c r="G11" s="107">
        <v>272</v>
      </c>
      <c r="H11" s="107">
        <v>26</v>
      </c>
      <c r="I11" s="107">
        <v>15</v>
      </c>
      <c r="J11" s="84"/>
      <c r="K11" s="84"/>
    </row>
    <row r="12" spans="1:11" x14ac:dyDescent="0.25">
      <c r="A12" s="184" t="s">
        <v>78</v>
      </c>
      <c r="B12" s="107">
        <v>81</v>
      </c>
      <c r="C12" s="107">
        <v>106</v>
      </c>
      <c r="D12" s="94">
        <f t="shared" si="0"/>
        <v>0.30864197530864196</v>
      </c>
      <c r="E12" s="107"/>
      <c r="F12" s="107">
        <v>12</v>
      </c>
      <c r="G12" s="107">
        <v>89</v>
      </c>
      <c r="H12" s="107">
        <v>5</v>
      </c>
      <c r="I12" s="107"/>
      <c r="K12" s="84"/>
    </row>
    <row r="13" spans="1:11" x14ac:dyDescent="0.25">
      <c r="A13" s="184" t="s">
        <v>79</v>
      </c>
      <c r="B13" s="107">
        <v>122</v>
      </c>
      <c r="C13" s="107">
        <v>125</v>
      </c>
      <c r="D13" s="94">
        <f t="shared" si="0"/>
        <v>2.4590163934426229E-2</v>
      </c>
      <c r="E13" s="107">
        <v>8</v>
      </c>
      <c r="F13" s="107">
        <v>13</v>
      </c>
      <c r="G13" s="107">
        <v>101</v>
      </c>
      <c r="H13" s="107">
        <v>3</v>
      </c>
      <c r="I13" s="107"/>
      <c r="J13" s="84"/>
      <c r="K13" s="84"/>
    </row>
    <row r="14" spans="1:11" x14ac:dyDescent="0.25">
      <c r="A14" s="185" t="s">
        <v>82</v>
      </c>
      <c r="B14" s="108">
        <v>25</v>
      </c>
      <c r="C14" s="108">
        <v>39</v>
      </c>
      <c r="D14" s="95">
        <f t="shared" si="0"/>
        <v>0.56000000000000005</v>
      </c>
      <c r="E14" s="108">
        <v>1</v>
      </c>
      <c r="F14" s="108">
        <v>25</v>
      </c>
      <c r="G14" s="108">
        <v>13</v>
      </c>
      <c r="H14" s="108"/>
      <c r="I14" s="108"/>
      <c r="K14" s="84"/>
    </row>
    <row r="15" spans="1:11" x14ac:dyDescent="0.25">
      <c r="A15" s="151" t="s">
        <v>83</v>
      </c>
      <c r="B15" s="98">
        <v>508</v>
      </c>
      <c r="C15" s="98">
        <v>612</v>
      </c>
      <c r="D15" s="96">
        <f t="shared" si="0"/>
        <v>0.20472440944881889</v>
      </c>
      <c r="E15" s="98">
        <v>11</v>
      </c>
      <c r="F15" s="98">
        <v>77</v>
      </c>
      <c r="G15" s="98">
        <v>475</v>
      </c>
      <c r="H15" s="98">
        <v>34</v>
      </c>
      <c r="I15" s="98">
        <v>15</v>
      </c>
      <c r="J15" s="87"/>
      <c r="K15" s="84"/>
    </row>
    <row r="16" spans="1:11" x14ac:dyDescent="0.25">
      <c r="A16" s="175" t="s">
        <v>84</v>
      </c>
      <c r="B16" s="109">
        <v>1507</v>
      </c>
      <c r="C16" s="109">
        <v>1742</v>
      </c>
      <c r="D16" s="97">
        <f t="shared" si="0"/>
        <v>0.15593895155938953</v>
      </c>
      <c r="E16" s="109">
        <v>157</v>
      </c>
      <c r="F16" s="109">
        <v>490</v>
      </c>
      <c r="G16" s="109">
        <v>1037</v>
      </c>
      <c r="H16" s="109">
        <v>43</v>
      </c>
      <c r="I16" s="109">
        <v>15</v>
      </c>
      <c r="K16" s="84"/>
    </row>
    <row r="17" spans="1:10" ht="25.5" customHeight="1" x14ac:dyDescent="0.25">
      <c r="A17" s="219" t="s">
        <v>185</v>
      </c>
      <c r="B17" s="219"/>
      <c r="C17" s="219"/>
      <c r="D17" s="219"/>
      <c r="E17" s="219"/>
      <c r="F17" s="219"/>
      <c r="G17" s="219"/>
      <c r="H17" s="219"/>
      <c r="I17" s="219"/>
      <c r="J17" s="55"/>
    </row>
    <row r="18" spans="1:10" x14ac:dyDescent="0.25">
      <c r="A18" s="42" t="s">
        <v>121</v>
      </c>
      <c r="E18" s="84"/>
      <c r="F18" s="84"/>
      <c r="G18" s="84"/>
      <c r="H18" s="84"/>
      <c r="I18" s="84"/>
    </row>
    <row r="19" spans="1:10" x14ac:dyDescent="0.25">
      <c r="A19" s="43" t="s">
        <v>120</v>
      </c>
      <c r="C19" s="84"/>
    </row>
    <row r="20" spans="1:10" x14ac:dyDescent="0.25">
      <c r="C20" s="84"/>
    </row>
    <row r="21" spans="1:10" x14ac:dyDescent="0.25">
      <c r="A21" s="46" t="s">
        <v>149</v>
      </c>
    </row>
    <row r="28" spans="1:10" x14ac:dyDescent="0.25">
      <c r="F28" s="56"/>
    </row>
  </sheetData>
  <mergeCells count="4">
    <mergeCell ref="A2:A3"/>
    <mergeCell ref="B2:D2"/>
    <mergeCell ref="E2:I2"/>
    <mergeCell ref="A17:I1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U25"/>
  <sheetViews>
    <sheetView workbookViewId="0"/>
  </sheetViews>
  <sheetFormatPr baseColWidth="10" defaultRowHeight="15" x14ac:dyDescent="0.25"/>
  <cols>
    <col min="1" max="1" width="13.140625" customWidth="1"/>
    <col min="2" max="2" width="15.7109375" bestFit="1" customWidth="1"/>
  </cols>
  <sheetData>
    <row r="1" spans="1:20" ht="16.5" x14ac:dyDescent="0.25">
      <c r="A1" s="1" t="s">
        <v>197</v>
      </c>
    </row>
    <row r="2" spans="1:20" x14ac:dyDescent="0.25">
      <c r="A2" s="39"/>
      <c r="I2" s="59"/>
      <c r="J2" s="59"/>
      <c r="K2" s="59"/>
      <c r="L2" s="59"/>
      <c r="M2" s="59"/>
      <c r="N2" s="59"/>
      <c r="O2" s="59"/>
      <c r="P2" s="59"/>
      <c r="Q2" s="59"/>
      <c r="R2" s="59"/>
      <c r="S2" s="59"/>
    </row>
    <row r="3" spans="1:20" x14ac:dyDescent="0.25">
      <c r="I3" s="59"/>
      <c r="J3" s="59"/>
      <c r="K3" s="59"/>
      <c r="L3" s="59"/>
      <c r="M3" s="59"/>
      <c r="N3" s="59"/>
      <c r="O3" s="59"/>
      <c r="P3" s="59"/>
      <c r="Q3" s="59"/>
      <c r="R3" s="59"/>
      <c r="S3" s="59"/>
    </row>
    <row r="4" spans="1:20" x14ac:dyDescent="0.25">
      <c r="I4" s="59"/>
      <c r="J4" s="59"/>
      <c r="K4" s="59"/>
      <c r="L4" s="59"/>
      <c r="M4" s="59"/>
      <c r="N4" s="59"/>
      <c r="O4" s="59"/>
      <c r="P4" s="59"/>
      <c r="Q4" s="59"/>
      <c r="R4" s="59"/>
      <c r="S4" s="59"/>
    </row>
    <row r="5" spans="1:20" x14ac:dyDescent="0.25">
      <c r="I5" s="59"/>
      <c r="J5" s="59"/>
      <c r="K5" s="59"/>
      <c r="L5" s="59"/>
      <c r="M5" s="59"/>
      <c r="N5" s="59"/>
      <c r="O5" s="59"/>
      <c r="P5" s="59"/>
      <c r="Q5" s="59"/>
      <c r="R5" s="59"/>
      <c r="S5" s="59"/>
    </row>
    <row r="6" spans="1:20" x14ac:dyDescent="0.25">
      <c r="I6" s="59"/>
      <c r="J6" s="59"/>
      <c r="K6" s="59"/>
      <c r="L6" s="59"/>
      <c r="M6" s="59"/>
      <c r="N6" s="59"/>
      <c r="O6" s="59"/>
      <c r="P6" s="59"/>
      <c r="Q6" s="59"/>
      <c r="R6" s="59"/>
      <c r="S6" s="59"/>
    </row>
    <row r="7" spans="1:20" x14ac:dyDescent="0.25">
      <c r="I7" s="59"/>
      <c r="J7" s="59"/>
      <c r="K7" s="59"/>
      <c r="L7" s="59"/>
      <c r="M7" s="59"/>
      <c r="N7" s="59"/>
      <c r="O7" s="59"/>
      <c r="P7" s="59"/>
      <c r="Q7" s="59"/>
      <c r="R7" s="59"/>
      <c r="S7" s="59"/>
    </row>
    <row r="8" spans="1:20" x14ac:dyDescent="0.25">
      <c r="I8" s="59"/>
      <c r="J8" s="59"/>
      <c r="K8" s="59"/>
      <c r="L8" s="59"/>
      <c r="M8" s="59"/>
      <c r="N8" s="59"/>
      <c r="O8" s="59"/>
      <c r="P8" s="59"/>
      <c r="Q8" s="59"/>
      <c r="R8" s="59"/>
      <c r="S8" s="59"/>
    </row>
    <row r="9" spans="1:20" x14ac:dyDescent="0.25">
      <c r="I9" s="59"/>
      <c r="J9" s="59"/>
      <c r="K9" s="59"/>
      <c r="L9" s="59"/>
      <c r="M9" s="59"/>
      <c r="N9" s="59"/>
      <c r="O9" s="59"/>
      <c r="P9" s="59"/>
      <c r="Q9" s="59"/>
      <c r="R9" s="59"/>
      <c r="S9" s="59"/>
    </row>
    <row r="10" spans="1:20" x14ac:dyDescent="0.25">
      <c r="I10" s="59"/>
      <c r="J10" s="59"/>
      <c r="K10" s="59"/>
      <c r="L10" s="59"/>
      <c r="M10" s="59"/>
      <c r="N10" s="59"/>
      <c r="O10" s="59"/>
      <c r="P10" s="59"/>
      <c r="Q10" s="59"/>
      <c r="R10" s="59"/>
      <c r="S10" s="59"/>
    </row>
    <row r="11" spans="1:20" x14ac:dyDescent="0.25">
      <c r="I11" s="59"/>
      <c r="J11" s="59"/>
      <c r="K11" s="59"/>
      <c r="L11" s="59"/>
      <c r="M11" s="59"/>
      <c r="N11" s="59"/>
      <c r="O11" s="59"/>
      <c r="P11" s="59"/>
      <c r="Q11" s="59"/>
      <c r="R11" s="59"/>
      <c r="S11" s="59"/>
    </row>
    <row r="12" spans="1:20" x14ac:dyDescent="0.25">
      <c r="I12" s="59"/>
      <c r="J12" s="59"/>
      <c r="K12" s="59"/>
      <c r="L12" s="59"/>
      <c r="M12" s="59"/>
      <c r="N12" s="59"/>
      <c r="O12" s="59"/>
      <c r="P12" s="59"/>
      <c r="Q12" s="59"/>
      <c r="R12" s="59"/>
      <c r="S12" s="59"/>
    </row>
    <row r="13" spans="1:20" x14ac:dyDescent="0.25">
      <c r="I13" s="59"/>
      <c r="J13" s="59"/>
      <c r="K13" s="59"/>
      <c r="L13" s="59"/>
      <c r="M13" s="59"/>
      <c r="N13" s="59"/>
      <c r="O13" s="59"/>
      <c r="P13" s="59"/>
      <c r="Q13" s="59"/>
      <c r="R13" s="59"/>
      <c r="S13" s="59"/>
    </row>
    <row r="14" spans="1:20" x14ac:dyDescent="0.25">
      <c r="I14" s="59"/>
      <c r="J14" s="59"/>
      <c r="K14" s="59"/>
      <c r="L14" s="59"/>
      <c r="M14" s="59"/>
      <c r="N14" s="59"/>
      <c r="O14" s="59"/>
      <c r="P14" s="59"/>
      <c r="Q14" s="59"/>
      <c r="R14" s="59"/>
      <c r="S14" s="59"/>
    </row>
    <row r="16" spans="1:20" ht="16.5" x14ac:dyDescent="0.3">
      <c r="A16" s="41"/>
      <c r="B16" s="6"/>
      <c r="C16" s="17" t="s">
        <v>116</v>
      </c>
      <c r="D16" s="17" t="s">
        <v>117</v>
      </c>
      <c r="E16" s="17" t="s">
        <v>1</v>
      </c>
      <c r="F16" s="17" t="s">
        <v>2</v>
      </c>
      <c r="G16" s="17" t="s">
        <v>3</v>
      </c>
      <c r="H16" s="17" t="s">
        <v>4</v>
      </c>
      <c r="I16" s="17" t="s">
        <v>5</v>
      </c>
      <c r="J16" s="17" t="s">
        <v>6</v>
      </c>
      <c r="K16" s="17" t="s">
        <v>7</v>
      </c>
      <c r="L16" s="17" t="s">
        <v>8</v>
      </c>
      <c r="M16" s="17" t="s">
        <v>9</v>
      </c>
      <c r="N16" s="17" t="s">
        <v>10</v>
      </c>
      <c r="O16" s="17" t="s">
        <v>11</v>
      </c>
      <c r="P16" s="17" t="s">
        <v>132</v>
      </c>
      <c r="Q16" s="17" t="s">
        <v>133</v>
      </c>
      <c r="R16" s="17" t="s">
        <v>140</v>
      </c>
      <c r="S16" s="17" t="s">
        <v>144</v>
      </c>
      <c r="T16" s="17" t="s">
        <v>150</v>
      </c>
    </row>
    <row r="17" spans="1:21" ht="16.5" x14ac:dyDescent="0.3">
      <c r="A17" s="229" t="s">
        <v>58</v>
      </c>
      <c r="B17" s="3" t="s">
        <v>118</v>
      </c>
      <c r="C17" s="9">
        <v>495</v>
      </c>
      <c r="D17" s="9">
        <v>615</v>
      </c>
      <c r="E17" s="9">
        <v>702</v>
      </c>
      <c r="F17" s="9">
        <v>743</v>
      </c>
      <c r="G17" s="9">
        <v>717</v>
      </c>
      <c r="H17" s="9">
        <v>716</v>
      </c>
      <c r="I17" s="9">
        <v>764</v>
      </c>
      <c r="J17" s="9">
        <v>750</v>
      </c>
      <c r="K17" s="9">
        <v>645</v>
      </c>
      <c r="L17" s="9">
        <v>648</v>
      </c>
      <c r="M17" s="9">
        <v>632</v>
      </c>
      <c r="N17" s="9">
        <v>680</v>
      </c>
      <c r="O17" s="9">
        <v>765</v>
      </c>
      <c r="P17" s="9">
        <v>862</v>
      </c>
      <c r="Q17" s="9">
        <v>948</v>
      </c>
      <c r="R17" s="9">
        <v>1291</v>
      </c>
      <c r="S17" s="9">
        <v>1507</v>
      </c>
      <c r="T17" s="9">
        <v>1742</v>
      </c>
      <c r="U17" s="84"/>
    </row>
    <row r="18" spans="1:21" ht="16.5" x14ac:dyDescent="0.3">
      <c r="A18" s="229"/>
      <c r="B18" s="3" t="s">
        <v>23</v>
      </c>
      <c r="C18" s="9">
        <v>18564</v>
      </c>
      <c r="D18" s="9">
        <v>19495</v>
      </c>
      <c r="E18" s="9">
        <v>19569</v>
      </c>
      <c r="F18" s="9">
        <v>19830</v>
      </c>
      <c r="G18" s="9">
        <v>20103</v>
      </c>
      <c r="H18" s="9">
        <v>20651</v>
      </c>
      <c r="I18" s="9">
        <v>20452</v>
      </c>
      <c r="J18" s="9">
        <v>19580</v>
      </c>
      <c r="K18" s="9">
        <v>18457</v>
      </c>
      <c r="L18" s="9">
        <v>18493</v>
      </c>
      <c r="M18" s="9">
        <v>18483</v>
      </c>
      <c r="N18" s="9">
        <v>19007</v>
      </c>
      <c r="O18" s="9">
        <v>19879</v>
      </c>
      <c r="P18" s="9">
        <v>20483</v>
      </c>
      <c r="Q18" s="9">
        <v>23757</v>
      </c>
      <c r="R18" s="9">
        <v>28212</v>
      </c>
      <c r="S18" s="9">
        <v>30776</v>
      </c>
      <c r="T18" s="9">
        <v>31676</v>
      </c>
      <c r="U18" s="84"/>
    </row>
    <row r="19" spans="1:21" ht="16.5" x14ac:dyDescent="0.3">
      <c r="A19" s="230" t="s">
        <v>119</v>
      </c>
      <c r="B19" s="7" t="s">
        <v>118</v>
      </c>
      <c r="C19" s="40">
        <f>C17/$C$17*100</f>
        <v>100</v>
      </c>
      <c r="D19" s="40">
        <f t="shared" ref="D19:Q19" si="0">D17/$C$17*100</f>
        <v>124.24242424242425</v>
      </c>
      <c r="E19" s="40">
        <f t="shared" si="0"/>
        <v>141.81818181818181</v>
      </c>
      <c r="F19" s="40">
        <f t="shared" si="0"/>
        <v>150.1010101010101</v>
      </c>
      <c r="G19" s="40">
        <f t="shared" si="0"/>
        <v>144.84848484848484</v>
      </c>
      <c r="H19" s="40">
        <f t="shared" si="0"/>
        <v>144.64646464646464</v>
      </c>
      <c r="I19" s="40">
        <f t="shared" si="0"/>
        <v>154.34343434343432</v>
      </c>
      <c r="J19" s="40">
        <f t="shared" si="0"/>
        <v>151.5151515151515</v>
      </c>
      <c r="K19" s="40">
        <f t="shared" si="0"/>
        <v>130.30303030303031</v>
      </c>
      <c r="L19" s="40">
        <f t="shared" si="0"/>
        <v>130.90909090909091</v>
      </c>
      <c r="M19" s="40">
        <f t="shared" si="0"/>
        <v>127.67676767676768</v>
      </c>
      <c r="N19" s="40">
        <f t="shared" si="0"/>
        <v>137.37373737373736</v>
      </c>
      <c r="O19" s="40">
        <f>O17/$C$17*100</f>
        <v>154.54545454545453</v>
      </c>
      <c r="P19" s="40">
        <f t="shared" si="0"/>
        <v>174.14141414141412</v>
      </c>
      <c r="Q19" s="40">
        <f t="shared" si="0"/>
        <v>191.5151515151515</v>
      </c>
      <c r="R19" s="40">
        <f>R17/$C$17*100</f>
        <v>260.80808080808083</v>
      </c>
      <c r="S19" s="40">
        <f>S17/$C$17*100</f>
        <v>304.44444444444446</v>
      </c>
      <c r="T19" s="40">
        <f>T17/$C$17*100</f>
        <v>351.91919191919192</v>
      </c>
    </row>
    <row r="20" spans="1:21" ht="16.5" x14ac:dyDescent="0.3">
      <c r="A20" s="230"/>
      <c r="B20" s="7" t="s">
        <v>23</v>
      </c>
      <c r="C20" s="40">
        <f>C18/$C$18*100</f>
        <v>100</v>
      </c>
      <c r="D20" s="40">
        <f t="shared" ref="D20:Q20" si="1">D18/$C$18*100</f>
        <v>105.01508295625943</v>
      </c>
      <c r="E20" s="40">
        <f t="shared" si="1"/>
        <v>105.41370394311571</v>
      </c>
      <c r="F20" s="40">
        <f t="shared" si="1"/>
        <v>106.81965093729799</v>
      </c>
      <c r="G20" s="40">
        <f t="shared" si="1"/>
        <v>108.29023917259211</v>
      </c>
      <c r="H20" s="40">
        <f t="shared" si="1"/>
        <v>111.24218918336565</v>
      </c>
      <c r="I20" s="40">
        <f t="shared" si="1"/>
        <v>110.17022193492782</v>
      </c>
      <c r="J20" s="40">
        <f t="shared" si="1"/>
        <v>105.47295841413489</v>
      </c>
      <c r="K20" s="40">
        <f t="shared" si="1"/>
        <v>99.423615600086194</v>
      </c>
      <c r="L20" s="40">
        <f t="shared" si="1"/>
        <v>99.617539323421681</v>
      </c>
      <c r="M20" s="40">
        <f t="shared" si="1"/>
        <v>99.56367162249515</v>
      </c>
      <c r="N20" s="40">
        <f t="shared" si="1"/>
        <v>102.38633915104502</v>
      </c>
      <c r="O20" s="40">
        <f t="shared" si="1"/>
        <v>107.08360267183797</v>
      </c>
      <c r="P20" s="40">
        <f t="shared" si="1"/>
        <v>110.33721180780005</v>
      </c>
      <c r="Q20" s="40">
        <f t="shared" si="1"/>
        <v>127.97349709114414</v>
      </c>
      <c r="R20" s="40">
        <f>R18/$C$18*100</f>
        <v>151.97155785391078</v>
      </c>
      <c r="S20" s="40">
        <f>S18/$C$18*100</f>
        <v>165.78323637147167</v>
      </c>
      <c r="T20" s="40">
        <f>T18/$C$18*100</f>
        <v>170.63132945485887</v>
      </c>
    </row>
    <row r="21" spans="1:21" x14ac:dyDescent="0.25">
      <c r="A21" s="42" t="s">
        <v>186</v>
      </c>
    </row>
    <row r="22" spans="1:21" x14ac:dyDescent="0.25">
      <c r="A22" s="42" t="s">
        <v>121</v>
      </c>
    </row>
    <row r="23" spans="1:21" x14ac:dyDescent="0.25">
      <c r="A23" s="43" t="s">
        <v>120</v>
      </c>
    </row>
    <row r="25" spans="1:21" x14ac:dyDescent="0.25">
      <c r="A25" s="46" t="s">
        <v>149</v>
      </c>
    </row>
  </sheetData>
  <mergeCells count="2">
    <mergeCell ref="A17:A18"/>
    <mergeCell ref="A19:A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P37"/>
  <sheetViews>
    <sheetView workbookViewId="0"/>
  </sheetViews>
  <sheetFormatPr baseColWidth="10" defaultColWidth="9.140625" defaultRowHeight="16.5" x14ac:dyDescent="0.3"/>
  <cols>
    <col min="1" max="17" width="9.140625" style="2"/>
    <col min="18" max="18" width="14.5703125" style="2" bestFit="1" customWidth="1"/>
    <col min="19" max="16384" width="9.140625" style="2"/>
  </cols>
  <sheetData>
    <row r="1" spans="1:1" x14ac:dyDescent="0.3">
      <c r="A1" s="1" t="s">
        <v>0</v>
      </c>
    </row>
    <row r="2" spans="1:1" x14ac:dyDescent="0.3">
      <c r="A2" s="5"/>
    </row>
    <row r="26" spans="1:16" x14ac:dyDescent="0.3">
      <c r="A26" s="6"/>
      <c r="B26" s="6" t="s">
        <v>6</v>
      </c>
      <c r="C26" s="6" t="s">
        <v>7</v>
      </c>
      <c r="D26" s="6" t="s">
        <v>8</v>
      </c>
      <c r="E26" s="6" t="s">
        <v>9</v>
      </c>
      <c r="F26" s="6" t="s">
        <v>10</v>
      </c>
      <c r="G26" s="6" t="s">
        <v>11</v>
      </c>
      <c r="H26" s="6" t="s">
        <v>132</v>
      </c>
      <c r="I26" s="6" t="s">
        <v>133</v>
      </c>
      <c r="J26" s="6" t="s">
        <v>140</v>
      </c>
      <c r="K26" s="6" t="s">
        <v>144</v>
      </c>
      <c r="L26" s="6" t="s">
        <v>150</v>
      </c>
    </row>
    <row r="27" spans="1:16" x14ac:dyDescent="0.3">
      <c r="A27" s="3" t="s">
        <v>12</v>
      </c>
      <c r="B27" s="4">
        <v>8917</v>
      </c>
      <c r="C27" s="4">
        <v>8166</v>
      </c>
      <c r="D27" s="4">
        <v>7961</v>
      </c>
      <c r="E27" s="4">
        <v>7914</v>
      </c>
      <c r="F27" s="4">
        <v>8082</v>
      </c>
      <c r="G27" s="4">
        <v>8328</v>
      </c>
      <c r="H27" s="4">
        <v>8428</v>
      </c>
      <c r="I27" s="4">
        <v>8565</v>
      </c>
      <c r="J27" s="4">
        <v>9372</v>
      </c>
      <c r="K27" s="2">
        <v>9869</v>
      </c>
      <c r="L27" s="2">
        <v>10069</v>
      </c>
    </row>
    <row r="28" spans="1:16" x14ac:dyDescent="0.3">
      <c r="A28" s="3" t="s">
        <v>13</v>
      </c>
      <c r="B28" s="4">
        <v>5319</v>
      </c>
      <c r="C28" s="4">
        <v>4976</v>
      </c>
      <c r="D28" s="4">
        <v>4805</v>
      </c>
      <c r="E28" s="4">
        <v>4583</v>
      </c>
      <c r="F28" s="4">
        <v>4574</v>
      </c>
      <c r="G28" s="4">
        <v>4696</v>
      </c>
      <c r="H28" s="4">
        <v>4817</v>
      </c>
      <c r="I28" s="4">
        <v>5285</v>
      </c>
      <c r="J28" s="4">
        <v>5595</v>
      </c>
      <c r="K28" s="2">
        <v>5894</v>
      </c>
      <c r="L28" s="2">
        <v>6022</v>
      </c>
    </row>
    <row r="29" spans="1:16" x14ac:dyDescent="0.3">
      <c r="A29" s="3" t="s">
        <v>14</v>
      </c>
      <c r="B29" s="4">
        <v>3415</v>
      </c>
      <c r="C29" s="4">
        <v>3171</v>
      </c>
      <c r="D29" s="4">
        <v>3378</v>
      </c>
      <c r="E29" s="4">
        <v>3563</v>
      </c>
      <c r="F29" s="4">
        <v>3820</v>
      </c>
      <c r="G29" s="4">
        <v>4138</v>
      </c>
      <c r="H29" s="4">
        <v>4231</v>
      </c>
      <c r="I29" s="4">
        <v>5140</v>
      </c>
      <c r="J29" s="4">
        <v>6821</v>
      </c>
      <c r="K29" s="2">
        <v>7173</v>
      </c>
      <c r="L29" s="2">
        <v>7326</v>
      </c>
    </row>
    <row r="30" spans="1:16" x14ac:dyDescent="0.3">
      <c r="A30" s="3" t="s">
        <v>15</v>
      </c>
      <c r="B30" s="4">
        <v>694</v>
      </c>
      <c r="C30" s="4">
        <v>800</v>
      </c>
      <c r="D30" s="4">
        <v>845</v>
      </c>
      <c r="E30" s="4">
        <v>915</v>
      </c>
      <c r="F30" s="4">
        <v>999</v>
      </c>
      <c r="G30" s="4">
        <v>1114</v>
      </c>
      <c r="H30" s="4">
        <v>1494</v>
      </c>
      <c r="I30" s="4">
        <v>2511</v>
      </c>
      <c r="J30" s="4">
        <v>3242</v>
      </c>
      <c r="K30" s="2">
        <v>4154</v>
      </c>
      <c r="L30" s="2">
        <v>4211</v>
      </c>
    </row>
    <row r="31" spans="1:16" x14ac:dyDescent="0.3">
      <c r="A31" s="3" t="s">
        <v>16</v>
      </c>
      <c r="B31" s="4">
        <v>913</v>
      </c>
      <c r="C31" s="4">
        <v>1013</v>
      </c>
      <c r="D31" s="4">
        <v>1167</v>
      </c>
      <c r="E31" s="4">
        <v>1201</v>
      </c>
      <c r="F31" s="4">
        <v>1276</v>
      </c>
      <c r="G31" s="4">
        <v>1389</v>
      </c>
      <c r="H31" s="4">
        <v>1513</v>
      </c>
      <c r="I31" s="4">
        <v>2256</v>
      </c>
      <c r="J31" s="4">
        <v>3182</v>
      </c>
      <c r="K31" s="2">
        <v>3686</v>
      </c>
      <c r="L31" s="2">
        <v>4048</v>
      </c>
    </row>
    <row r="32" spans="1:16" x14ac:dyDescent="0.3">
      <c r="A32" s="7"/>
      <c r="B32" s="8">
        <v>19258</v>
      </c>
      <c r="C32" s="8">
        <v>18126</v>
      </c>
      <c r="D32" s="8">
        <v>18156</v>
      </c>
      <c r="E32" s="8">
        <v>18176</v>
      </c>
      <c r="F32" s="8">
        <v>18751</v>
      </c>
      <c r="G32" s="8">
        <v>19665</v>
      </c>
      <c r="H32" s="8">
        <v>20483</v>
      </c>
      <c r="I32" s="8">
        <v>23757</v>
      </c>
      <c r="J32" s="8">
        <v>28212</v>
      </c>
      <c r="K32" s="8">
        <v>30776</v>
      </c>
      <c r="L32" s="8">
        <v>31676</v>
      </c>
      <c r="N32" s="186">
        <f>(C32-B32)/B32</f>
        <v>-5.8780766434728425E-2</v>
      </c>
      <c r="O32" s="10">
        <f>(L32-K32)/K32</f>
        <v>2.9243566415388614E-2</v>
      </c>
      <c r="P32" s="187">
        <f>L32-K32</f>
        <v>900</v>
      </c>
    </row>
    <row r="33" spans="1:1" x14ac:dyDescent="0.3">
      <c r="A33" s="42" t="s">
        <v>191</v>
      </c>
    </row>
    <row r="34" spans="1:1" x14ac:dyDescent="0.3">
      <c r="A34" s="42" t="s">
        <v>121</v>
      </c>
    </row>
    <row r="35" spans="1:1" x14ac:dyDescent="0.3">
      <c r="A35" s="43" t="s">
        <v>120</v>
      </c>
    </row>
    <row r="37" spans="1:1" x14ac:dyDescent="0.3">
      <c r="A37" s="46" t="s">
        <v>149</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P28"/>
  <sheetViews>
    <sheetView workbookViewId="0"/>
  </sheetViews>
  <sheetFormatPr baseColWidth="10" defaultRowHeight="16.5" x14ac:dyDescent="0.3"/>
  <cols>
    <col min="1" max="1" width="15" style="2" customWidth="1"/>
    <col min="2" max="5" width="11.42578125" style="2"/>
    <col min="6" max="6" width="12" style="2" bestFit="1" customWidth="1"/>
    <col min="7" max="7" width="30.5703125" style="2" customWidth="1"/>
    <col min="8" max="8" width="30" style="2" bestFit="1" customWidth="1"/>
    <col min="9" max="16384" width="11.42578125" style="2"/>
  </cols>
  <sheetData>
    <row r="1" spans="1:16" x14ac:dyDescent="0.3">
      <c r="A1" s="11" t="s">
        <v>26</v>
      </c>
      <c r="G1" s="16" t="s">
        <v>33</v>
      </c>
    </row>
    <row r="2" spans="1:16" x14ac:dyDescent="0.3">
      <c r="A2" s="6"/>
      <c r="B2" s="17">
        <v>2022</v>
      </c>
      <c r="C2" s="17">
        <v>2023</v>
      </c>
      <c r="D2" s="198" t="s">
        <v>25</v>
      </c>
      <c r="E2" s="198"/>
      <c r="G2" s="17"/>
      <c r="H2" s="17"/>
      <c r="I2" s="17" t="s">
        <v>9</v>
      </c>
      <c r="J2" s="17" t="s">
        <v>10</v>
      </c>
      <c r="K2" s="17" t="s">
        <v>11</v>
      </c>
      <c r="L2" s="17" t="s">
        <v>132</v>
      </c>
      <c r="M2" s="17" t="s">
        <v>133</v>
      </c>
      <c r="N2" s="17" t="s">
        <v>140</v>
      </c>
      <c r="O2" s="17" t="s">
        <v>144</v>
      </c>
      <c r="P2" s="17" t="s">
        <v>150</v>
      </c>
    </row>
    <row r="3" spans="1:16" x14ac:dyDescent="0.3">
      <c r="A3" s="3" t="s">
        <v>20</v>
      </c>
      <c r="B3" s="57">
        <v>2483</v>
      </c>
      <c r="C3" s="57">
        <v>2672</v>
      </c>
      <c r="D3" s="57">
        <f t="shared" ref="D3:D8" si="0">C3-B3</f>
        <v>189</v>
      </c>
      <c r="E3" s="10">
        <f t="shared" ref="E3:E8" si="1">(C3-B3)/B3</f>
        <v>7.6117599677809109E-2</v>
      </c>
      <c r="G3" s="199" t="s">
        <v>23</v>
      </c>
      <c r="H3" s="22" t="s">
        <v>30</v>
      </c>
      <c r="I3" s="104">
        <v>5679</v>
      </c>
      <c r="J3" s="104">
        <v>6095</v>
      </c>
      <c r="K3" s="104">
        <v>6641</v>
      </c>
      <c r="L3" s="104">
        <v>7238</v>
      </c>
      <c r="M3" s="104">
        <v>9907</v>
      </c>
      <c r="N3" s="104">
        <v>13245</v>
      </c>
      <c r="O3" s="104">
        <v>15013</v>
      </c>
      <c r="P3" s="104">
        <v>15585</v>
      </c>
    </row>
    <row r="4" spans="1:16" x14ac:dyDescent="0.3">
      <c r="A4" s="3" t="s">
        <v>18</v>
      </c>
      <c r="B4" s="57">
        <v>3620</v>
      </c>
      <c r="C4" s="57">
        <v>3590</v>
      </c>
      <c r="D4" s="57">
        <f t="shared" si="0"/>
        <v>-30</v>
      </c>
      <c r="E4" s="10">
        <f t="shared" si="1"/>
        <v>-8.2872928176795577E-3</v>
      </c>
      <c r="G4" s="199"/>
      <c r="H4" s="22" t="s">
        <v>31</v>
      </c>
      <c r="I4" s="104">
        <v>18176</v>
      </c>
      <c r="J4" s="104">
        <v>18751</v>
      </c>
      <c r="K4" s="104">
        <v>19665</v>
      </c>
      <c r="L4" s="104">
        <v>20483</v>
      </c>
      <c r="M4" s="104">
        <v>23757</v>
      </c>
      <c r="N4" s="104">
        <v>28212</v>
      </c>
      <c r="O4" s="104">
        <v>30776</v>
      </c>
      <c r="P4" s="104">
        <v>31676</v>
      </c>
    </row>
    <row r="5" spans="1:16" x14ac:dyDescent="0.3">
      <c r="A5" s="3" t="s">
        <v>22</v>
      </c>
      <c r="B5" s="57">
        <v>2156</v>
      </c>
      <c r="C5" s="57">
        <v>2189</v>
      </c>
      <c r="D5" s="57">
        <f t="shared" si="0"/>
        <v>33</v>
      </c>
      <c r="E5" s="10">
        <f t="shared" si="1"/>
        <v>1.5306122448979591E-2</v>
      </c>
      <c r="G5" s="200"/>
      <c r="H5" s="23" t="s">
        <v>32</v>
      </c>
      <c r="I5" s="24">
        <f t="shared" ref="I5:M5" si="2">I3/I4</f>
        <v>0.31244498239436619</v>
      </c>
      <c r="J5" s="24">
        <f t="shared" si="2"/>
        <v>0.32504933070236253</v>
      </c>
      <c r="K5" s="24">
        <f t="shared" si="2"/>
        <v>0.33770658530383929</v>
      </c>
      <c r="L5" s="24">
        <f t="shared" si="2"/>
        <v>0.35336620612215008</v>
      </c>
      <c r="M5" s="24">
        <f t="shared" si="2"/>
        <v>0.41701393273561477</v>
      </c>
      <c r="N5" s="24">
        <f t="shared" ref="N5" si="3">N3/N4</f>
        <v>0.46948107188430455</v>
      </c>
      <c r="O5" s="24">
        <f t="shared" ref="O5:P5" si="4">O3/O4</f>
        <v>0.48781518066025475</v>
      </c>
      <c r="P5" s="24">
        <f t="shared" si="4"/>
        <v>0.49201288041419372</v>
      </c>
    </row>
    <row r="6" spans="1:16" x14ac:dyDescent="0.3">
      <c r="A6" s="3" t="s">
        <v>19</v>
      </c>
      <c r="B6" s="57">
        <v>11010</v>
      </c>
      <c r="C6" s="57">
        <v>11263</v>
      </c>
      <c r="D6" s="57">
        <f t="shared" si="0"/>
        <v>253</v>
      </c>
      <c r="E6" s="10">
        <f t="shared" si="1"/>
        <v>2.2979109900090826E-2</v>
      </c>
      <c r="G6" s="201" t="s">
        <v>24</v>
      </c>
      <c r="H6" s="2" t="s">
        <v>30</v>
      </c>
      <c r="I6" s="57">
        <v>152454</v>
      </c>
      <c r="J6" s="57">
        <v>166304</v>
      </c>
      <c r="K6" s="57">
        <v>179800</v>
      </c>
      <c r="L6" s="57">
        <v>203846</v>
      </c>
      <c r="M6" s="57">
        <v>323331</v>
      </c>
      <c r="N6" s="57">
        <v>479629</v>
      </c>
      <c r="O6" s="57">
        <v>576261</v>
      </c>
      <c r="P6" s="57">
        <v>635825</v>
      </c>
    </row>
    <row r="7" spans="1:16" x14ac:dyDescent="0.3">
      <c r="A7" s="3" t="s">
        <v>21</v>
      </c>
      <c r="B7" s="57">
        <v>2865</v>
      </c>
      <c r="C7" s="57">
        <v>3084</v>
      </c>
      <c r="D7" s="57">
        <f t="shared" si="0"/>
        <v>219</v>
      </c>
      <c r="E7" s="10">
        <f t="shared" si="1"/>
        <v>7.6439790575916225E-2</v>
      </c>
      <c r="G7" s="201"/>
      <c r="H7" s="2" t="s">
        <v>31</v>
      </c>
      <c r="I7" s="57">
        <v>412266</v>
      </c>
      <c r="J7" s="57">
        <v>429906</v>
      </c>
      <c r="K7" s="57">
        <v>448127</v>
      </c>
      <c r="L7" s="57">
        <v>478803</v>
      </c>
      <c r="M7" s="57">
        <v>629635</v>
      </c>
      <c r="N7" s="57">
        <v>834063</v>
      </c>
      <c r="O7" s="57">
        <v>953590</v>
      </c>
      <c r="P7" s="57">
        <v>1021453</v>
      </c>
    </row>
    <row r="8" spans="1:16" x14ac:dyDescent="0.3">
      <c r="A8" s="3" t="s">
        <v>17</v>
      </c>
      <c r="B8" s="57">
        <v>8642</v>
      </c>
      <c r="C8" s="57">
        <v>8878</v>
      </c>
      <c r="D8" s="57">
        <f t="shared" si="0"/>
        <v>236</v>
      </c>
      <c r="E8" s="10">
        <f t="shared" si="1"/>
        <v>2.7308493404304558E-2</v>
      </c>
      <c r="G8" s="201"/>
      <c r="H8" s="7" t="s">
        <v>32</v>
      </c>
      <c r="I8" s="21">
        <f t="shared" ref="I8:M8" si="5">I6/I7</f>
        <v>0.36979522929370845</v>
      </c>
      <c r="J8" s="21">
        <f t="shared" si="5"/>
        <v>0.38683805296971896</v>
      </c>
      <c r="K8" s="21">
        <f t="shared" si="5"/>
        <v>0.40122554543689626</v>
      </c>
      <c r="L8" s="21">
        <f t="shared" si="5"/>
        <v>0.42574085793113242</v>
      </c>
      <c r="M8" s="21">
        <f t="shared" si="5"/>
        <v>0.51352132584751486</v>
      </c>
      <c r="N8" s="21">
        <f t="shared" ref="N8" si="6">N6/N7</f>
        <v>0.57505128509477099</v>
      </c>
      <c r="O8" s="21">
        <f t="shared" ref="O8:P8" si="7">O6/O7</f>
        <v>0.60430688241277697</v>
      </c>
      <c r="P8" s="21">
        <f t="shared" si="7"/>
        <v>0.62247112691430739</v>
      </c>
    </row>
    <row r="9" spans="1:16" x14ac:dyDescent="0.3">
      <c r="A9" s="7" t="s">
        <v>23</v>
      </c>
      <c r="B9" s="58">
        <v>30776</v>
      </c>
      <c r="C9" s="58">
        <v>31676</v>
      </c>
      <c r="D9" s="58">
        <f t="shared" ref="D9:D10" si="8">C9-B9</f>
        <v>900</v>
      </c>
      <c r="E9" s="15">
        <f t="shared" ref="E9:E10" si="9">(C9-B9)/B9</f>
        <v>2.9243566415388614E-2</v>
      </c>
      <c r="G9" s="49" t="s">
        <v>154</v>
      </c>
      <c r="H9" s="50"/>
      <c r="I9" s="51"/>
      <c r="J9" s="51"/>
      <c r="K9" s="51"/>
      <c r="L9" s="51"/>
      <c r="M9" s="48"/>
      <c r="N9" s="48"/>
    </row>
    <row r="10" spans="1:16" x14ac:dyDescent="0.3">
      <c r="A10" s="7" t="s">
        <v>24</v>
      </c>
      <c r="B10" s="58">
        <v>953590</v>
      </c>
      <c r="C10" s="58">
        <v>1021453</v>
      </c>
      <c r="D10" s="58">
        <f t="shared" si="8"/>
        <v>67863</v>
      </c>
      <c r="E10" s="15">
        <f t="shared" si="9"/>
        <v>7.1165805010539124E-2</v>
      </c>
      <c r="F10" s="10">
        <f>C9/C10</f>
        <v>3.101072687632226E-2</v>
      </c>
      <c r="G10" s="42" t="s">
        <v>124</v>
      </c>
    </row>
    <row r="12" spans="1:16" x14ac:dyDescent="0.3">
      <c r="A12" s="16" t="s">
        <v>29</v>
      </c>
      <c r="G12" s="16" t="s">
        <v>152</v>
      </c>
    </row>
    <row r="13" spans="1:16" x14ac:dyDescent="0.3">
      <c r="A13" s="6"/>
      <c r="B13" s="17">
        <v>2021</v>
      </c>
      <c r="C13" s="17">
        <v>2022</v>
      </c>
      <c r="D13" s="198" t="s">
        <v>25</v>
      </c>
      <c r="E13" s="198"/>
      <c r="G13" s="6"/>
      <c r="H13" s="17" t="s">
        <v>20</v>
      </c>
      <c r="I13" s="17" t="s">
        <v>18</v>
      </c>
      <c r="J13" s="17" t="s">
        <v>22</v>
      </c>
      <c r="K13" s="17" t="s">
        <v>19</v>
      </c>
      <c r="L13" s="17" t="s">
        <v>21</v>
      </c>
      <c r="M13" s="17" t="s">
        <v>17</v>
      </c>
      <c r="N13" s="17" t="s">
        <v>23</v>
      </c>
    </row>
    <row r="14" spans="1:16" x14ac:dyDescent="0.3">
      <c r="A14" s="3" t="s">
        <v>12</v>
      </c>
      <c r="B14" s="57">
        <v>9869</v>
      </c>
      <c r="C14" s="57">
        <v>10069</v>
      </c>
      <c r="D14" s="57">
        <f>C14-B14</f>
        <v>200</v>
      </c>
      <c r="E14" s="10">
        <f>(C14-B14)/B14</f>
        <v>2.026547775863816E-2</v>
      </c>
      <c r="G14" s="2" t="s">
        <v>12</v>
      </c>
      <c r="H14" s="57">
        <v>698</v>
      </c>
      <c r="I14" s="57">
        <v>1737</v>
      </c>
      <c r="J14" s="57">
        <v>846</v>
      </c>
      <c r="K14" s="57">
        <v>3147</v>
      </c>
      <c r="L14" s="57">
        <v>1610</v>
      </c>
      <c r="M14" s="57">
        <v>2031</v>
      </c>
      <c r="N14" s="57">
        <v>10069</v>
      </c>
    </row>
    <row r="15" spans="1:16" x14ac:dyDescent="0.3">
      <c r="A15" s="12" t="s">
        <v>13</v>
      </c>
      <c r="B15" s="99">
        <v>5894</v>
      </c>
      <c r="C15" s="99">
        <v>6022</v>
      </c>
      <c r="D15" s="57">
        <f t="shared" ref="D15:D21" si="10">C15-B15</f>
        <v>128</v>
      </c>
      <c r="E15" s="10">
        <f t="shared" ref="E15:E21" si="11">(C15-B15)/B15</f>
        <v>2.1717000339328132E-2</v>
      </c>
      <c r="G15" s="2" t="s">
        <v>13</v>
      </c>
      <c r="H15" s="57">
        <v>477</v>
      </c>
      <c r="I15" s="57">
        <v>652</v>
      </c>
      <c r="J15" s="57">
        <v>382</v>
      </c>
      <c r="K15" s="57">
        <v>2329</v>
      </c>
      <c r="L15" s="57">
        <v>665</v>
      </c>
      <c r="M15" s="57">
        <v>1517</v>
      </c>
      <c r="N15" s="57">
        <v>6022</v>
      </c>
    </row>
    <row r="16" spans="1:16" ht="17.25" thickBot="1" x14ac:dyDescent="0.35">
      <c r="A16" s="13" t="s">
        <v>27</v>
      </c>
      <c r="B16" s="100">
        <v>15763</v>
      </c>
      <c r="C16" s="100">
        <v>16091</v>
      </c>
      <c r="D16" s="100">
        <f t="shared" si="10"/>
        <v>328</v>
      </c>
      <c r="E16" s="14">
        <f t="shared" si="11"/>
        <v>2.0808221785193173E-2</v>
      </c>
      <c r="G16" s="27" t="s">
        <v>35</v>
      </c>
      <c r="H16" s="103">
        <v>1175</v>
      </c>
      <c r="I16" s="103">
        <v>2389</v>
      </c>
      <c r="J16" s="103">
        <v>1228</v>
      </c>
      <c r="K16" s="103">
        <v>5476</v>
      </c>
      <c r="L16" s="103">
        <v>2275</v>
      </c>
      <c r="M16" s="103">
        <v>3548</v>
      </c>
      <c r="N16" s="103">
        <v>16091</v>
      </c>
      <c r="O16" s="35"/>
    </row>
    <row r="17" spans="1:15" ht="17.25" thickBot="1" x14ac:dyDescent="0.35">
      <c r="A17" s="3" t="s">
        <v>14</v>
      </c>
      <c r="B17" s="57">
        <v>7173</v>
      </c>
      <c r="C17" s="57">
        <v>7326</v>
      </c>
      <c r="D17" s="57">
        <f t="shared" si="10"/>
        <v>153</v>
      </c>
      <c r="E17" s="10">
        <f t="shared" si="11"/>
        <v>2.1329987452948559E-2</v>
      </c>
      <c r="G17" s="29" t="s">
        <v>37</v>
      </c>
      <c r="H17" s="30">
        <f>H16/H23</f>
        <v>0.4397455089820359</v>
      </c>
      <c r="I17" s="31">
        <f t="shared" ref="I17:N17" si="12">I16/I23</f>
        <v>0.66545961002785514</v>
      </c>
      <c r="J17" s="31">
        <f t="shared" si="12"/>
        <v>0.56098675194152581</v>
      </c>
      <c r="K17" s="31">
        <f t="shared" si="12"/>
        <v>0.48619373168782742</v>
      </c>
      <c r="L17" s="31">
        <f t="shared" si="12"/>
        <v>0.73767833981841768</v>
      </c>
      <c r="M17" s="30">
        <f t="shared" si="12"/>
        <v>0.39963955845911242</v>
      </c>
      <c r="N17" s="30">
        <f t="shared" si="12"/>
        <v>0.50798711958580633</v>
      </c>
    </row>
    <row r="18" spans="1:15" x14ac:dyDescent="0.3">
      <c r="A18" s="3" t="s">
        <v>15</v>
      </c>
      <c r="B18" s="57">
        <v>4154</v>
      </c>
      <c r="C18" s="57">
        <v>4211</v>
      </c>
      <c r="D18" s="57">
        <f t="shared" si="10"/>
        <v>57</v>
      </c>
      <c r="E18" s="10">
        <f t="shared" si="11"/>
        <v>1.37217140105922E-2</v>
      </c>
      <c r="G18" s="2" t="s">
        <v>14</v>
      </c>
      <c r="H18" s="57">
        <v>470</v>
      </c>
      <c r="I18" s="57">
        <v>802</v>
      </c>
      <c r="J18" s="57">
        <v>460</v>
      </c>
      <c r="K18" s="57">
        <v>2755</v>
      </c>
      <c r="L18" s="57">
        <v>478</v>
      </c>
      <c r="M18" s="57">
        <v>2361</v>
      </c>
      <c r="N18" s="57">
        <v>7326</v>
      </c>
    </row>
    <row r="19" spans="1:15" x14ac:dyDescent="0.3">
      <c r="A19" s="3" t="s">
        <v>16</v>
      </c>
      <c r="B19" s="57">
        <v>3686</v>
      </c>
      <c r="C19" s="57">
        <v>4048</v>
      </c>
      <c r="D19" s="57">
        <f t="shared" si="10"/>
        <v>362</v>
      </c>
      <c r="E19" s="10">
        <f t="shared" si="11"/>
        <v>9.8209441128594685E-2</v>
      </c>
      <c r="G19" s="2" t="s">
        <v>15</v>
      </c>
      <c r="H19" s="57">
        <v>582</v>
      </c>
      <c r="I19" s="57">
        <v>338</v>
      </c>
      <c r="J19" s="57">
        <v>319</v>
      </c>
      <c r="K19" s="57">
        <v>1344</v>
      </c>
      <c r="L19" s="57">
        <v>230</v>
      </c>
      <c r="M19" s="57">
        <v>1398</v>
      </c>
      <c r="N19" s="57">
        <v>4211</v>
      </c>
    </row>
    <row r="20" spans="1:15" ht="17.25" thickBot="1" x14ac:dyDescent="0.35">
      <c r="A20" s="13" t="s">
        <v>28</v>
      </c>
      <c r="B20" s="100">
        <v>15013</v>
      </c>
      <c r="C20" s="100">
        <v>15585</v>
      </c>
      <c r="D20" s="100">
        <f t="shared" si="10"/>
        <v>572</v>
      </c>
      <c r="E20" s="14">
        <f t="shared" si="11"/>
        <v>3.8100313062012919E-2</v>
      </c>
      <c r="G20" s="2" t="s">
        <v>16</v>
      </c>
      <c r="H20" s="57">
        <v>445</v>
      </c>
      <c r="I20" s="57">
        <v>61</v>
      </c>
      <c r="J20" s="57">
        <v>182</v>
      </c>
      <c r="K20" s="57">
        <v>1688</v>
      </c>
      <c r="L20" s="57">
        <v>101</v>
      </c>
      <c r="M20" s="57">
        <v>1571</v>
      </c>
      <c r="N20" s="57">
        <v>4048</v>
      </c>
    </row>
    <row r="21" spans="1:15" x14ac:dyDescent="0.3">
      <c r="A21" s="18" t="s">
        <v>23</v>
      </c>
      <c r="B21" s="101">
        <v>30776</v>
      </c>
      <c r="C21" s="101">
        <v>31676</v>
      </c>
      <c r="D21" s="102">
        <f t="shared" si="10"/>
        <v>900</v>
      </c>
      <c r="E21" s="20">
        <f t="shared" si="11"/>
        <v>2.9243566415388614E-2</v>
      </c>
      <c r="G21" s="27" t="s">
        <v>36</v>
      </c>
      <c r="H21" s="103">
        <v>1497</v>
      </c>
      <c r="I21" s="103">
        <v>1201</v>
      </c>
      <c r="J21" s="103">
        <v>961</v>
      </c>
      <c r="K21" s="103">
        <v>5787</v>
      </c>
      <c r="L21" s="103">
        <v>809</v>
      </c>
      <c r="M21" s="103">
        <v>5330</v>
      </c>
      <c r="N21" s="103">
        <v>15585</v>
      </c>
      <c r="O21" s="35"/>
    </row>
    <row r="22" spans="1:15" ht="17.25" thickBot="1" x14ac:dyDescent="0.35">
      <c r="G22" s="29" t="s">
        <v>32</v>
      </c>
      <c r="H22" s="31">
        <f>H21/H23</f>
        <v>0.5602544910179641</v>
      </c>
      <c r="I22" s="31">
        <f t="shared" ref="I22:N22" si="13">I21/I23</f>
        <v>0.33454038997214486</v>
      </c>
      <c r="J22" s="31">
        <f t="shared" si="13"/>
        <v>0.43901324805847419</v>
      </c>
      <c r="K22" s="31">
        <f t="shared" si="13"/>
        <v>0.51380626831217258</v>
      </c>
      <c r="L22" s="31">
        <f t="shared" si="13"/>
        <v>0.26232166018158237</v>
      </c>
      <c r="M22" s="31">
        <f t="shared" si="13"/>
        <v>0.60036044154088763</v>
      </c>
      <c r="N22" s="31">
        <f t="shared" si="13"/>
        <v>0.49201288041419372</v>
      </c>
    </row>
    <row r="23" spans="1:15" ht="25.5" customHeight="1" x14ac:dyDescent="0.3">
      <c r="A23" s="202" t="s">
        <v>151</v>
      </c>
      <c r="B23" s="202"/>
      <c r="C23" s="202"/>
      <c r="D23" s="202"/>
      <c r="E23" s="202"/>
      <c r="F23" s="202"/>
      <c r="G23" s="28" t="s">
        <v>34</v>
      </c>
      <c r="H23" s="19">
        <f>H16+H21</f>
        <v>2672</v>
      </c>
      <c r="I23" s="19">
        <f t="shared" ref="I23:N23" si="14">I16+I21</f>
        <v>3590</v>
      </c>
      <c r="J23" s="19">
        <f t="shared" si="14"/>
        <v>2189</v>
      </c>
      <c r="K23" s="19">
        <f t="shared" si="14"/>
        <v>11263</v>
      </c>
      <c r="L23" s="19">
        <f t="shared" si="14"/>
        <v>3084</v>
      </c>
      <c r="M23" s="19">
        <f t="shared" si="14"/>
        <v>8878</v>
      </c>
      <c r="N23" s="19">
        <f t="shared" si="14"/>
        <v>31676</v>
      </c>
    </row>
    <row r="24" spans="1:15" x14ac:dyDescent="0.3">
      <c r="A24" s="42" t="s">
        <v>124</v>
      </c>
      <c r="G24" s="49" t="s">
        <v>153</v>
      </c>
      <c r="H24" s="45"/>
      <c r="I24" s="45"/>
      <c r="J24" s="45"/>
      <c r="K24" s="45"/>
      <c r="L24" s="45"/>
      <c r="M24" s="45"/>
      <c r="N24" s="45"/>
    </row>
    <row r="25" spans="1:15" x14ac:dyDescent="0.3">
      <c r="A25" s="43" t="s">
        <v>120</v>
      </c>
      <c r="G25" s="42" t="s">
        <v>131</v>
      </c>
    </row>
    <row r="26" spans="1:15" x14ac:dyDescent="0.3">
      <c r="G26" s="43" t="s">
        <v>120</v>
      </c>
    </row>
    <row r="27" spans="1:15" x14ac:dyDescent="0.3">
      <c r="A27" s="46" t="s">
        <v>149</v>
      </c>
    </row>
    <row r="28" spans="1:15" x14ac:dyDescent="0.3">
      <c r="G28" s="46" t="s">
        <v>149</v>
      </c>
    </row>
  </sheetData>
  <sortState ref="A3:E8">
    <sortCondition ref="A3"/>
  </sortState>
  <mergeCells count="5">
    <mergeCell ref="D2:E2"/>
    <mergeCell ref="D13:E13"/>
    <mergeCell ref="G3:G5"/>
    <mergeCell ref="G6:G8"/>
    <mergeCell ref="A23:F2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J40"/>
  <sheetViews>
    <sheetView workbookViewId="0"/>
  </sheetViews>
  <sheetFormatPr baseColWidth="10" defaultRowHeight="15" x14ac:dyDescent="0.25"/>
  <sheetData>
    <row r="1" spans="1:10" ht="16.5" x14ac:dyDescent="0.3">
      <c r="A1" s="16" t="s">
        <v>56</v>
      </c>
    </row>
    <row r="2" spans="1:10" ht="27.75" customHeight="1" x14ac:dyDescent="0.25">
      <c r="A2" s="211" t="s">
        <v>38</v>
      </c>
      <c r="B2" s="211" t="s">
        <v>39</v>
      </c>
      <c r="C2" s="208" t="s">
        <v>40</v>
      </c>
      <c r="D2" s="209"/>
      <c r="E2" s="210"/>
      <c r="F2" s="211" t="s">
        <v>157</v>
      </c>
      <c r="G2" s="208" t="s">
        <v>55</v>
      </c>
      <c r="H2" s="209"/>
      <c r="I2" s="210"/>
    </row>
    <row r="3" spans="1:10" ht="27.75" customHeight="1" x14ac:dyDescent="0.25">
      <c r="A3" s="212"/>
      <c r="B3" s="212"/>
      <c r="C3" s="63">
        <v>2022</v>
      </c>
      <c r="D3" s="63">
        <v>2023</v>
      </c>
      <c r="E3" s="63" t="s">
        <v>25</v>
      </c>
      <c r="F3" s="212"/>
      <c r="G3" s="63">
        <v>2022</v>
      </c>
      <c r="H3" s="63">
        <v>2023</v>
      </c>
      <c r="I3" s="63" t="s">
        <v>25</v>
      </c>
    </row>
    <row r="4" spans="1:10" x14ac:dyDescent="0.25">
      <c r="A4" s="203" t="s">
        <v>41</v>
      </c>
      <c r="B4" s="64" t="s">
        <v>42</v>
      </c>
      <c r="C4" s="67">
        <v>9306</v>
      </c>
      <c r="D4" s="67">
        <v>9357</v>
      </c>
      <c r="E4" s="68">
        <f>(D4-C4)/C4</f>
        <v>5.4803352675693098E-3</v>
      </c>
      <c r="F4" s="68">
        <f t="shared" ref="F4:F24" si="0">D4/$D$24</f>
        <v>0.29539714610430612</v>
      </c>
      <c r="G4" s="67">
        <v>4934</v>
      </c>
      <c r="H4" s="67">
        <v>4760</v>
      </c>
      <c r="I4" s="69">
        <f>(H4-G4)/G4</f>
        <v>-3.5265504661532228E-2</v>
      </c>
      <c r="J4" s="188"/>
    </row>
    <row r="5" spans="1:10" x14ac:dyDescent="0.25">
      <c r="A5" s="204"/>
      <c r="B5" s="65" t="s">
        <v>43</v>
      </c>
      <c r="C5" s="74">
        <v>563</v>
      </c>
      <c r="D5" s="74">
        <v>712</v>
      </c>
      <c r="E5" s="70">
        <f t="shared" ref="E5:E24" si="1">(D5-C5)/C5</f>
        <v>0.26465364120781526</v>
      </c>
      <c r="F5" s="70">
        <f t="shared" si="0"/>
        <v>2.2477585553731531E-2</v>
      </c>
      <c r="G5" s="74">
        <v>933</v>
      </c>
      <c r="H5" s="74">
        <v>1057</v>
      </c>
      <c r="I5" s="71">
        <f t="shared" ref="I5:I24" si="2">(H5-G5)/G5</f>
        <v>0.13290460878885316</v>
      </c>
      <c r="J5" s="77"/>
    </row>
    <row r="6" spans="1:10" x14ac:dyDescent="0.25">
      <c r="A6" s="205"/>
      <c r="B6" s="66" t="s">
        <v>44</v>
      </c>
      <c r="C6" s="72">
        <v>9869</v>
      </c>
      <c r="D6" s="72">
        <v>10069</v>
      </c>
      <c r="E6" s="73">
        <f t="shared" si="1"/>
        <v>2.026547775863816E-2</v>
      </c>
      <c r="F6" s="73">
        <f t="shared" si="0"/>
        <v>0.31787473165803765</v>
      </c>
      <c r="G6" s="72">
        <v>5867</v>
      </c>
      <c r="H6" s="72">
        <v>5817</v>
      </c>
      <c r="I6" s="73">
        <f t="shared" si="2"/>
        <v>-8.5222430543719103E-3</v>
      </c>
      <c r="J6" s="77"/>
    </row>
    <row r="7" spans="1:10" x14ac:dyDescent="0.25">
      <c r="A7" s="203" t="s">
        <v>45</v>
      </c>
      <c r="B7" s="64" t="s">
        <v>46</v>
      </c>
      <c r="C7" s="67">
        <v>3062</v>
      </c>
      <c r="D7" s="67">
        <v>3232</v>
      </c>
      <c r="E7" s="68">
        <f t="shared" si="1"/>
        <v>5.5519268451992163E-2</v>
      </c>
      <c r="F7" s="68">
        <f t="shared" si="0"/>
        <v>0.10203308498547796</v>
      </c>
      <c r="G7" s="67">
        <v>1288</v>
      </c>
      <c r="H7" s="67">
        <v>1291</v>
      </c>
      <c r="I7" s="68">
        <f t="shared" si="2"/>
        <v>2.329192546583851E-3</v>
      </c>
      <c r="J7" s="188"/>
    </row>
    <row r="8" spans="1:10" x14ac:dyDescent="0.25">
      <c r="A8" s="204"/>
      <c r="B8" s="65" t="s">
        <v>47</v>
      </c>
      <c r="C8" s="74">
        <v>2039</v>
      </c>
      <c r="D8" s="74">
        <v>1984</v>
      </c>
      <c r="E8" s="70">
        <f t="shared" si="1"/>
        <v>-2.6974006866110838E-2</v>
      </c>
      <c r="F8" s="70">
        <f t="shared" si="0"/>
        <v>6.2634170981184498E-2</v>
      </c>
      <c r="G8" s="74">
        <v>1182</v>
      </c>
      <c r="H8" s="74">
        <v>1174</v>
      </c>
      <c r="I8" s="70">
        <f t="shared" si="2"/>
        <v>-6.7681895093062603E-3</v>
      </c>
      <c r="J8" s="77"/>
    </row>
    <row r="9" spans="1:10" x14ac:dyDescent="0.25">
      <c r="A9" s="204"/>
      <c r="B9" s="65" t="s">
        <v>43</v>
      </c>
      <c r="C9" s="74">
        <v>793</v>
      </c>
      <c r="D9" s="74">
        <v>806</v>
      </c>
      <c r="E9" s="70">
        <f t="shared" si="1"/>
        <v>1.6393442622950821E-2</v>
      </c>
      <c r="F9" s="70">
        <f t="shared" si="0"/>
        <v>2.5445131961106201E-2</v>
      </c>
      <c r="G9" s="74">
        <v>651</v>
      </c>
      <c r="H9" s="74">
        <v>648</v>
      </c>
      <c r="I9" s="70">
        <f t="shared" si="2"/>
        <v>-4.608294930875576E-3</v>
      </c>
      <c r="J9" s="77"/>
    </row>
    <row r="10" spans="1:10" x14ac:dyDescent="0.25">
      <c r="A10" s="205"/>
      <c r="B10" s="66" t="s">
        <v>44</v>
      </c>
      <c r="C10" s="72">
        <v>5894</v>
      </c>
      <c r="D10" s="72">
        <v>6022</v>
      </c>
      <c r="E10" s="73">
        <f t="shared" si="1"/>
        <v>2.1717000339328132E-2</v>
      </c>
      <c r="F10" s="73">
        <f t="shared" si="0"/>
        <v>0.19011238792776866</v>
      </c>
      <c r="G10" s="72">
        <v>3121</v>
      </c>
      <c r="H10" s="72">
        <v>3113</v>
      </c>
      <c r="I10" s="73">
        <f t="shared" si="2"/>
        <v>-2.5632809996795898E-3</v>
      </c>
      <c r="J10" s="77"/>
    </row>
    <row r="11" spans="1:10" s="112" customFormat="1" x14ac:dyDescent="0.25">
      <c r="A11" s="206" t="s">
        <v>187</v>
      </c>
      <c r="B11" s="207"/>
      <c r="C11" s="113">
        <f>C6+C10</f>
        <v>15763</v>
      </c>
      <c r="D11" s="113">
        <f>D6+D10</f>
        <v>16091</v>
      </c>
      <c r="E11" s="114">
        <f t="shared" si="1"/>
        <v>2.0808221785193173E-2</v>
      </c>
      <c r="F11" s="114">
        <f>D11/$D$24</f>
        <v>0.50798711958580633</v>
      </c>
      <c r="G11" s="113">
        <f>G6+G10</f>
        <v>8988</v>
      </c>
      <c r="H11" s="113">
        <f>H6+H10</f>
        <v>8930</v>
      </c>
      <c r="I11" s="114">
        <f t="shared" si="2"/>
        <v>-6.4530485091232751E-3</v>
      </c>
      <c r="J11" s="111"/>
    </row>
    <row r="12" spans="1:10" x14ac:dyDescent="0.25">
      <c r="A12" s="203" t="s">
        <v>48</v>
      </c>
      <c r="B12" s="64" t="s">
        <v>49</v>
      </c>
      <c r="C12" s="67">
        <v>5959</v>
      </c>
      <c r="D12" s="67">
        <v>6216</v>
      </c>
      <c r="E12" s="68">
        <f t="shared" si="1"/>
        <v>4.3128041617721095E-2</v>
      </c>
      <c r="F12" s="68">
        <f t="shared" si="0"/>
        <v>0.19623689859830787</v>
      </c>
      <c r="G12" s="67">
        <v>3315</v>
      </c>
      <c r="H12" s="67">
        <v>3447</v>
      </c>
      <c r="I12" s="68">
        <f t="shared" si="2"/>
        <v>3.9819004524886875E-2</v>
      </c>
      <c r="J12" s="77"/>
    </row>
    <row r="13" spans="1:10" x14ac:dyDescent="0.25">
      <c r="A13" s="204"/>
      <c r="B13" s="65" t="s">
        <v>43</v>
      </c>
      <c r="C13" s="74">
        <v>1214</v>
      </c>
      <c r="D13" s="74">
        <v>1110</v>
      </c>
      <c r="E13" s="70">
        <f t="shared" si="1"/>
        <v>-8.5667215815486003E-2</v>
      </c>
      <c r="F13" s="70">
        <f t="shared" si="0"/>
        <v>3.5042303321126407E-2</v>
      </c>
      <c r="G13" s="74">
        <v>815</v>
      </c>
      <c r="H13" s="74">
        <v>733</v>
      </c>
      <c r="I13" s="70">
        <f t="shared" si="2"/>
        <v>-0.10061349693251534</v>
      </c>
      <c r="J13" s="77"/>
    </row>
    <row r="14" spans="1:10" x14ac:dyDescent="0.25">
      <c r="A14" s="205"/>
      <c r="B14" s="66" t="s">
        <v>44</v>
      </c>
      <c r="C14" s="72">
        <v>7173</v>
      </c>
      <c r="D14" s="72">
        <v>7326</v>
      </c>
      <c r="E14" s="73">
        <f t="shared" si="1"/>
        <v>2.1329987452948559E-2</v>
      </c>
      <c r="F14" s="73">
        <f t="shared" si="0"/>
        <v>0.23127920191943427</v>
      </c>
      <c r="G14" s="72">
        <v>4130</v>
      </c>
      <c r="H14" s="72">
        <v>4180</v>
      </c>
      <c r="I14" s="73">
        <f t="shared" si="2"/>
        <v>1.2106537530266344E-2</v>
      </c>
      <c r="J14" s="77"/>
    </row>
    <row r="15" spans="1:10" x14ac:dyDescent="0.25">
      <c r="A15" s="203" t="s">
        <v>50</v>
      </c>
      <c r="B15" s="64" t="s">
        <v>155</v>
      </c>
      <c r="C15" s="67">
        <v>460</v>
      </c>
      <c r="D15" s="67">
        <v>1413</v>
      </c>
      <c r="E15" s="68">
        <f t="shared" si="1"/>
        <v>2.0717391304347825</v>
      </c>
      <c r="F15" s="68">
        <f t="shared" si="0"/>
        <v>4.4607905038514965E-2</v>
      </c>
      <c r="G15" s="67">
        <v>385</v>
      </c>
      <c r="H15" s="67">
        <v>925</v>
      </c>
      <c r="I15" s="70">
        <f t="shared" si="2"/>
        <v>1.4025974025974026</v>
      </c>
      <c r="J15" s="77"/>
    </row>
    <row r="16" spans="1:10" x14ac:dyDescent="0.25">
      <c r="A16" s="204"/>
      <c r="B16" s="65" t="s">
        <v>51</v>
      </c>
      <c r="C16" s="74">
        <v>1271</v>
      </c>
      <c r="D16" s="74">
        <v>615</v>
      </c>
      <c r="E16" s="70">
        <f t="shared" si="1"/>
        <v>-0.5161290322580645</v>
      </c>
      <c r="F16" s="70">
        <f t="shared" si="0"/>
        <v>1.9415330218461927E-2</v>
      </c>
      <c r="G16" s="74">
        <v>1270</v>
      </c>
      <c r="H16" s="74">
        <v>584</v>
      </c>
      <c r="I16" s="70">
        <f t="shared" si="2"/>
        <v>-0.54015748031496058</v>
      </c>
      <c r="J16" s="77"/>
    </row>
    <row r="17" spans="1:10" x14ac:dyDescent="0.25">
      <c r="A17" s="204"/>
      <c r="B17" s="65" t="s">
        <v>43</v>
      </c>
      <c r="C17" s="74">
        <v>2423</v>
      </c>
      <c r="D17" s="74">
        <v>2183</v>
      </c>
      <c r="E17" s="70">
        <f t="shared" si="1"/>
        <v>-9.9050763516302098E-2</v>
      </c>
      <c r="F17" s="70">
        <f t="shared" si="0"/>
        <v>6.8916529864881934E-2</v>
      </c>
      <c r="G17" s="74">
        <v>1904</v>
      </c>
      <c r="H17" s="74">
        <v>1583</v>
      </c>
      <c r="I17" s="70">
        <f t="shared" si="2"/>
        <v>-0.16859243697478993</v>
      </c>
      <c r="J17" s="77"/>
    </row>
    <row r="18" spans="1:10" x14ac:dyDescent="0.25">
      <c r="A18" s="205"/>
      <c r="B18" s="66" t="s">
        <v>44</v>
      </c>
      <c r="C18" s="72">
        <v>4154</v>
      </c>
      <c r="D18" s="72">
        <v>4211</v>
      </c>
      <c r="E18" s="73">
        <f t="shared" si="1"/>
        <v>1.37217140105922E-2</v>
      </c>
      <c r="F18" s="73">
        <f t="shared" si="0"/>
        <v>0.13293976512185882</v>
      </c>
      <c r="G18" s="72">
        <v>3559</v>
      </c>
      <c r="H18" s="72">
        <v>3092</v>
      </c>
      <c r="I18" s="73">
        <f t="shared" si="2"/>
        <v>-0.131216633885923</v>
      </c>
      <c r="J18" s="77"/>
    </row>
    <row r="19" spans="1:10" x14ac:dyDescent="0.25">
      <c r="A19" s="203" t="s">
        <v>52</v>
      </c>
      <c r="B19" s="64" t="s">
        <v>53</v>
      </c>
      <c r="C19" s="67">
        <v>825</v>
      </c>
      <c r="D19" s="67">
        <v>761</v>
      </c>
      <c r="E19" s="68">
        <f t="shared" si="1"/>
        <v>-7.7575757575757576E-2</v>
      </c>
      <c r="F19" s="68">
        <f t="shared" si="0"/>
        <v>2.4024498042682158E-2</v>
      </c>
      <c r="G19" s="67">
        <v>331</v>
      </c>
      <c r="H19" s="67">
        <v>219</v>
      </c>
      <c r="I19" s="68">
        <f t="shared" si="2"/>
        <v>-0.33836858006042297</v>
      </c>
      <c r="J19" s="77"/>
    </row>
    <row r="20" spans="1:10" x14ac:dyDescent="0.25">
      <c r="A20" s="204"/>
      <c r="B20" s="65" t="s">
        <v>54</v>
      </c>
      <c r="C20" s="74">
        <v>1102</v>
      </c>
      <c r="D20" s="74">
        <v>1246</v>
      </c>
      <c r="E20" s="70">
        <f t="shared" si="1"/>
        <v>0.1306715063520871</v>
      </c>
      <c r="F20" s="70">
        <f t="shared" si="0"/>
        <v>3.933577471903018E-2</v>
      </c>
      <c r="G20" s="74">
        <v>955</v>
      </c>
      <c r="H20" s="74">
        <v>1068</v>
      </c>
      <c r="I20" s="70">
        <f t="shared" si="2"/>
        <v>0.11832460732984293</v>
      </c>
      <c r="J20" s="77"/>
    </row>
    <row r="21" spans="1:10" x14ac:dyDescent="0.25">
      <c r="A21" s="204"/>
      <c r="B21" s="65" t="s">
        <v>43</v>
      </c>
      <c r="C21" s="74">
        <v>1759</v>
      </c>
      <c r="D21" s="74">
        <v>2041</v>
      </c>
      <c r="E21" s="70">
        <f t="shared" si="1"/>
        <v>0.16031836270608299</v>
      </c>
      <c r="F21" s="70">
        <f t="shared" si="0"/>
        <v>6.4433640611188281E-2</v>
      </c>
      <c r="G21" s="74">
        <v>806</v>
      </c>
      <c r="H21" s="74">
        <v>867</v>
      </c>
      <c r="I21" s="70">
        <f t="shared" si="2"/>
        <v>7.5682382133995044E-2</v>
      </c>
      <c r="J21" s="77"/>
    </row>
    <row r="22" spans="1:10" x14ac:dyDescent="0.25">
      <c r="A22" s="205"/>
      <c r="B22" s="66" t="s">
        <v>44</v>
      </c>
      <c r="C22" s="72">
        <v>3686</v>
      </c>
      <c r="D22" s="72">
        <v>4048</v>
      </c>
      <c r="E22" s="73">
        <f t="shared" si="1"/>
        <v>9.8209441128594685E-2</v>
      </c>
      <c r="F22" s="73">
        <f t="shared" si="0"/>
        <v>0.12779391337290061</v>
      </c>
      <c r="G22" s="72">
        <v>2092</v>
      </c>
      <c r="H22" s="72">
        <v>2154</v>
      </c>
      <c r="I22" s="73">
        <f t="shared" si="2"/>
        <v>2.9636711281070746E-2</v>
      </c>
      <c r="J22" s="77"/>
    </row>
    <row r="23" spans="1:10" s="112" customFormat="1" x14ac:dyDescent="0.25">
      <c r="A23" s="206" t="s">
        <v>188</v>
      </c>
      <c r="B23" s="207"/>
      <c r="C23" s="115">
        <f>C14+C18+C22</f>
        <v>15013</v>
      </c>
      <c r="D23" s="115">
        <f>D14+D18+D22</f>
        <v>15585</v>
      </c>
      <c r="E23" s="116">
        <f t="shared" si="1"/>
        <v>3.8100313062012919E-2</v>
      </c>
      <c r="F23" s="114">
        <f>D23/$D$24</f>
        <v>0.49201288041419372</v>
      </c>
      <c r="G23" s="115">
        <f>G14+G18+G22</f>
        <v>9781</v>
      </c>
      <c r="H23" s="115">
        <f>H14+H18+H22</f>
        <v>9426</v>
      </c>
      <c r="I23" s="116">
        <f t="shared" si="2"/>
        <v>-3.6294857376546363E-2</v>
      </c>
      <c r="J23" s="111"/>
    </row>
    <row r="24" spans="1:10" x14ac:dyDescent="0.25">
      <c r="A24" s="217" t="s">
        <v>44</v>
      </c>
      <c r="B24" s="218"/>
      <c r="C24" s="75">
        <v>30776</v>
      </c>
      <c r="D24" s="75">
        <v>31676</v>
      </c>
      <c r="E24" s="76">
        <f t="shared" si="1"/>
        <v>2.9243566415388614E-2</v>
      </c>
      <c r="F24" s="76">
        <f t="shared" si="0"/>
        <v>1</v>
      </c>
      <c r="G24" s="75">
        <v>18769</v>
      </c>
      <c r="H24" s="75">
        <v>18356</v>
      </c>
      <c r="I24" s="76">
        <f t="shared" si="2"/>
        <v>-2.2004368906175076E-2</v>
      </c>
      <c r="J24" s="77"/>
    </row>
    <row r="25" spans="1:10" ht="36.75" customHeight="1" x14ac:dyDescent="0.25">
      <c r="A25" s="219" t="s">
        <v>156</v>
      </c>
      <c r="B25" s="219"/>
      <c r="C25" s="219"/>
      <c r="D25" s="219"/>
      <c r="E25" s="219"/>
      <c r="F25" s="219"/>
      <c r="G25" s="219"/>
      <c r="H25" s="219"/>
      <c r="I25" s="219"/>
      <c r="J25" s="77"/>
    </row>
    <row r="27" spans="1:10" ht="16.5" x14ac:dyDescent="0.3">
      <c r="A27" s="16" t="s">
        <v>192</v>
      </c>
    </row>
    <row r="28" spans="1:10" x14ac:dyDescent="0.25">
      <c r="A28" s="213" t="s">
        <v>57</v>
      </c>
      <c r="B28" s="215" t="s">
        <v>58</v>
      </c>
      <c r="C28" s="216"/>
      <c r="D28" s="213" t="s">
        <v>25</v>
      </c>
    </row>
    <row r="29" spans="1:10" x14ac:dyDescent="0.25">
      <c r="A29" s="214"/>
      <c r="B29" s="118">
        <v>2022</v>
      </c>
      <c r="C29" s="118">
        <v>2023</v>
      </c>
      <c r="D29" s="214"/>
    </row>
    <row r="30" spans="1:10" x14ac:dyDescent="0.25">
      <c r="A30" s="119" t="s">
        <v>42</v>
      </c>
      <c r="B30" s="120">
        <v>2153</v>
      </c>
      <c r="C30" s="120">
        <v>2096</v>
      </c>
      <c r="D30" s="121">
        <f>(C30-B30)/B30</f>
        <v>-2.6474686483975846E-2</v>
      </c>
      <c r="E30" s="188"/>
      <c r="F30" s="188"/>
    </row>
    <row r="31" spans="1:10" x14ac:dyDescent="0.25">
      <c r="A31" s="122" t="s">
        <v>46</v>
      </c>
      <c r="B31" s="123">
        <v>354</v>
      </c>
      <c r="C31" s="123">
        <v>323</v>
      </c>
      <c r="D31" s="124">
        <f t="shared" ref="D31:D33" si="3">(C31-B31)/B31</f>
        <v>-8.7570621468926552E-2</v>
      </c>
    </row>
    <row r="32" spans="1:10" x14ac:dyDescent="0.25">
      <c r="A32" s="125" t="s">
        <v>43</v>
      </c>
      <c r="B32" s="126">
        <v>153</v>
      </c>
      <c r="C32" s="126">
        <v>153</v>
      </c>
      <c r="D32" s="127">
        <f t="shared" si="3"/>
        <v>0</v>
      </c>
      <c r="H32" s="84"/>
    </row>
    <row r="33" spans="1:4" x14ac:dyDescent="0.25">
      <c r="A33" s="128" t="s">
        <v>44</v>
      </c>
      <c r="B33" s="129">
        <v>2660</v>
      </c>
      <c r="C33" s="129">
        <v>2572</v>
      </c>
      <c r="D33" s="130">
        <f t="shared" si="3"/>
        <v>-3.308270676691729E-2</v>
      </c>
    </row>
    <row r="34" spans="1:4" x14ac:dyDescent="0.25">
      <c r="A34" s="42" t="s">
        <v>158</v>
      </c>
    </row>
    <row r="35" spans="1:4" x14ac:dyDescent="0.25">
      <c r="A35" s="42" t="s">
        <v>121</v>
      </c>
    </row>
    <row r="36" spans="1:4" x14ac:dyDescent="0.25">
      <c r="A36" s="43" t="s">
        <v>120</v>
      </c>
    </row>
    <row r="38" spans="1:4" x14ac:dyDescent="0.25">
      <c r="A38" s="46" t="s">
        <v>149</v>
      </c>
    </row>
    <row r="40" spans="1:4" x14ac:dyDescent="0.25">
      <c r="B40" s="188"/>
      <c r="C40" s="188"/>
    </row>
  </sheetData>
  <mergeCells count="17">
    <mergeCell ref="A28:A29"/>
    <mergeCell ref="B28:C28"/>
    <mergeCell ref="D28:D29"/>
    <mergeCell ref="A2:A3"/>
    <mergeCell ref="B2:B3"/>
    <mergeCell ref="C2:E2"/>
    <mergeCell ref="A4:A6"/>
    <mergeCell ref="A7:A10"/>
    <mergeCell ref="A12:A14"/>
    <mergeCell ref="A19:A22"/>
    <mergeCell ref="A24:B24"/>
    <mergeCell ref="A25:I25"/>
    <mergeCell ref="A15:A18"/>
    <mergeCell ref="A11:B11"/>
    <mergeCell ref="A23:B23"/>
    <mergeCell ref="G2:I2"/>
    <mergeCell ref="F2:F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N29"/>
  <sheetViews>
    <sheetView workbookViewId="0"/>
  </sheetViews>
  <sheetFormatPr baseColWidth="10" defaultRowHeight="15" x14ac:dyDescent="0.25"/>
  <cols>
    <col min="1" max="1" width="45.85546875" style="32" bestFit="1" customWidth="1"/>
    <col min="10" max="12" width="11.5703125" bestFit="1" customWidth="1"/>
    <col min="13" max="13" width="12" bestFit="1" customWidth="1"/>
    <col min="14" max="14" width="11.5703125" bestFit="1" customWidth="1"/>
  </cols>
  <sheetData>
    <row r="1" spans="1:14" ht="16.5" x14ac:dyDescent="0.3">
      <c r="A1" s="33" t="s">
        <v>194</v>
      </c>
    </row>
    <row r="2" spans="1:14" ht="16.5" customHeight="1" x14ac:dyDescent="0.25">
      <c r="A2" s="220" t="s">
        <v>59</v>
      </c>
      <c r="B2" s="215" t="s">
        <v>60</v>
      </c>
      <c r="C2" s="222"/>
      <c r="D2" s="216"/>
      <c r="E2" s="215" t="s">
        <v>159</v>
      </c>
      <c r="F2" s="222"/>
      <c r="G2" s="222"/>
      <c r="H2" s="222"/>
      <c r="I2" s="222"/>
      <c r="J2" s="223" t="s">
        <v>160</v>
      </c>
      <c r="K2" s="223"/>
      <c r="L2" s="223"/>
      <c r="M2" s="223"/>
      <c r="N2" s="223"/>
    </row>
    <row r="3" spans="1:14" x14ac:dyDescent="0.25">
      <c r="A3" s="221"/>
      <c r="B3" s="118">
        <v>2022</v>
      </c>
      <c r="C3" s="118">
        <v>2023</v>
      </c>
      <c r="D3" s="118" t="s">
        <v>25</v>
      </c>
      <c r="E3" s="118" t="s">
        <v>61</v>
      </c>
      <c r="F3" s="118" t="s">
        <v>62</v>
      </c>
      <c r="G3" s="118" t="s">
        <v>63</v>
      </c>
      <c r="H3" s="118" t="s">
        <v>64</v>
      </c>
      <c r="I3" s="131" t="s">
        <v>65</v>
      </c>
      <c r="J3" s="150" t="s">
        <v>61</v>
      </c>
      <c r="K3" s="150" t="s">
        <v>62</v>
      </c>
      <c r="L3" s="150" t="s">
        <v>63</v>
      </c>
      <c r="M3" s="150" t="s">
        <v>64</v>
      </c>
      <c r="N3" s="150" t="s">
        <v>65</v>
      </c>
    </row>
    <row r="4" spans="1:14" x14ac:dyDescent="0.25">
      <c r="A4" s="151" t="s">
        <v>189</v>
      </c>
      <c r="B4" s="132">
        <v>510</v>
      </c>
      <c r="C4" s="132">
        <v>549</v>
      </c>
      <c r="D4" s="133">
        <f>(C4-B4)/B4</f>
        <v>7.6470588235294124E-2</v>
      </c>
      <c r="E4" s="132"/>
      <c r="F4" s="132"/>
      <c r="G4" s="132"/>
      <c r="H4" s="132">
        <v>98</v>
      </c>
      <c r="I4" s="134">
        <v>451</v>
      </c>
      <c r="J4" s="152"/>
      <c r="K4" s="153"/>
      <c r="L4" s="153"/>
      <c r="M4" s="153">
        <v>-1.0101010101010102E-2</v>
      </c>
      <c r="N4" s="154">
        <v>9.7323600973236016E-2</v>
      </c>
    </row>
    <row r="5" spans="1:14" x14ac:dyDescent="0.25">
      <c r="A5" s="155" t="s">
        <v>66</v>
      </c>
      <c r="B5" s="135">
        <v>801</v>
      </c>
      <c r="C5" s="135">
        <v>728</v>
      </c>
      <c r="D5" s="189">
        <f t="shared" ref="D5:D23" si="0">(C5-B5)/B5</f>
        <v>-9.1136079900124844E-2</v>
      </c>
      <c r="E5" s="135"/>
      <c r="F5" s="135">
        <v>1</v>
      </c>
      <c r="G5" s="135">
        <v>120</v>
      </c>
      <c r="H5" s="135">
        <v>196</v>
      </c>
      <c r="I5" s="136">
        <v>411</v>
      </c>
      <c r="J5" s="156">
        <v>-1</v>
      </c>
      <c r="K5" s="157"/>
      <c r="L5" s="157">
        <v>0.29032258064516131</v>
      </c>
      <c r="M5" s="157">
        <v>-0.22529644268774704</v>
      </c>
      <c r="N5" s="158">
        <v>-9.4713656387665199E-2</v>
      </c>
    </row>
    <row r="6" spans="1:14" x14ac:dyDescent="0.25">
      <c r="A6" s="159" t="s">
        <v>67</v>
      </c>
      <c r="B6" s="110">
        <v>2104</v>
      </c>
      <c r="C6" s="110">
        <v>2060</v>
      </c>
      <c r="D6" s="190">
        <f t="shared" si="0"/>
        <v>-2.0912547528517109E-2</v>
      </c>
      <c r="E6" s="137">
        <v>672</v>
      </c>
      <c r="F6" s="137">
        <v>924</v>
      </c>
      <c r="G6" s="137">
        <v>416</v>
      </c>
      <c r="H6" s="137">
        <v>35</v>
      </c>
      <c r="I6" s="138">
        <v>13</v>
      </c>
      <c r="J6" s="160">
        <v>-1.0309278350515464E-2</v>
      </c>
      <c r="K6" s="161">
        <v>7.6335877862595417E-3</v>
      </c>
      <c r="L6" s="161">
        <v>-5.4545454545454543E-2</v>
      </c>
      <c r="M6" s="161">
        <v>-0.33962264150943394</v>
      </c>
      <c r="N6" s="162">
        <v>-0.13333333333333333</v>
      </c>
    </row>
    <row r="7" spans="1:14" x14ac:dyDescent="0.25">
      <c r="A7" s="159" t="s">
        <v>68</v>
      </c>
      <c r="B7" s="110">
        <v>4019</v>
      </c>
      <c r="C7" s="110">
        <v>3983</v>
      </c>
      <c r="D7" s="190">
        <f t="shared" si="0"/>
        <v>-8.9574521025130634E-3</v>
      </c>
      <c r="E7" s="110">
        <v>2779</v>
      </c>
      <c r="F7" s="137">
        <v>633</v>
      </c>
      <c r="G7" s="137">
        <v>338</v>
      </c>
      <c r="H7" s="137">
        <v>224</v>
      </c>
      <c r="I7" s="138">
        <v>9</v>
      </c>
      <c r="J7" s="160">
        <v>-3.5855145213338113E-3</v>
      </c>
      <c r="K7" s="161">
        <v>-3.0627871362940276E-2</v>
      </c>
      <c r="L7" s="161">
        <v>-0.13994910941475827</v>
      </c>
      <c r="M7" s="161">
        <v>0.28000000000000003</v>
      </c>
      <c r="N7" s="162">
        <v>0</v>
      </c>
    </row>
    <row r="8" spans="1:14" x14ac:dyDescent="0.25">
      <c r="A8" s="163" t="s">
        <v>69</v>
      </c>
      <c r="B8" s="139">
        <v>3072</v>
      </c>
      <c r="C8" s="139">
        <v>3079</v>
      </c>
      <c r="D8" s="191">
        <f t="shared" si="0"/>
        <v>2.2786458333333335E-3</v>
      </c>
      <c r="E8" s="139">
        <v>2570</v>
      </c>
      <c r="F8" s="140">
        <v>454</v>
      </c>
      <c r="G8" s="140">
        <v>36</v>
      </c>
      <c r="H8" s="140">
        <v>19</v>
      </c>
      <c r="I8" s="141"/>
      <c r="J8" s="164">
        <v>-7.776049766718507E-4</v>
      </c>
      <c r="K8" s="165">
        <v>3.4168564920273349E-2</v>
      </c>
      <c r="L8" s="165">
        <v>-0.25</v>
      </c>
      <c r="M8" s="165">
        <v>0.46153846153846156</v>
      </c>
      <c r="N8" s="166"/>
    </row>
    <row r="9" spans="1:14" x14ac:dyDescent="0.25">
      <c r="A9" s="159" t="s">
        <v>70</v>
      </c>
      <c r="B9" s="110">
        <v>3075</v>
      </c>
      <c r="C9" s="110">
        <v>3074</v>
      </c>
      <c r="D9" s="190">
        <f t="shared" si="0"/>
        <v>-3.2520325203252032E-4</v>
      </c>
      <c r="E9" s="110">
        <v>2057</v>
      </c>
      <c r="F9" s="137">
        <v>576</v>
      </c>
      <c r="G9" s="137">
        <v>242</v>
      </c>
      <c r="H9" s="137">
        <v>155</v>
      </c>
      <c r="I9" s="138">
        <v>44</v>
      </c>
      <c r="J9" s="160">
        <v>3.4146341463414634E-3</v>
      </c>
      <c r="K9" s="161">
        <v>-4.9504950495049507E-2</v>
      </c>
      <c r="L9" s="161">
        <v>-2.4193548387096774E-2</v>
      </c>
      <c r="M9" s="161">
        <v>0.3135593220338983</v>
      </c>
      <c r="N9" s="162">
        <v>-0.16981132075471697</v>
      </c>
    </row>
    <row r="10" spans="1:14" x14ac:dyDescent="0.25">
      <c r="A10" s="159" t="s">
        <v>71</v>
      </c>
      <c r="B10" s="137">
        <v>83</v>
      </c>
      <c r="C10" s="137">
        <v>93</v>
      </c>
      <c r="D10" s="190">
        <f t="shared" si="0"/>
        <v>0.12048192771084337</v>
      </c>
      <c r="E10" s="137">
        <v>45</v>
      </c>
      <c r="F10" s="137">
        <v>36</v>
      </c>
      <c r="G10" s="137">
        <v>12</v>
      </c>
      <c r="H10" s="137"/>
      <c r="I10" s="138"/>
      <c r="J10" s="160">
        <v>9.7560975609756101E-2</v>
      </c>
      <c r="K10" s="161">
        <v>-0.14285714285714285</v>
      </c>
      <c r="L10" s="161"/>
      <c r="M10" s="161"/>
      <c r="N10" s="162"/>
    </row>
    <row r="11" spans="1:14" x14ac:dyDescent="0.25">
      <c r="A11" s="159" t="s">
        <v>72</v>
      </c>
      <c r="B11" s="110">
        <v>3894</v>
      </c>
      <c r="C11" s="110">
        <v>4211</v>
      </c>
      <c r="D11" s="190">
        <f t="shared" si="0"/>
        <v>8.1407293271700057E-2</v>
      </c>
      <c r="E11" s="110">
        <v>1566</v>
      </c>
      <c r="F11" s="110">
        <v>1543</v>
      </c>
      <c r="G11" s="137">
        <v>784</v>
      </c>
      <c r="H11" s="137">
        <v>238</v>
      </c>
      <c r="I11" s="138">
        <v>80</v>
      </c>
      <c r="J11" s="160">
        <v>6.8941979522184296E-2</v>
      </c>
      <c r="K11" s="161">
        <v>4.7522063815342838E-2</v>
      </c>
      <c r="L11" s="161">
        <v>5.518169582772544E-2</v>
      </c>
      <c r="M11" s="161">
        <v>0.46913580246913578</v>
      </c>
      <c r="N11" s="162">
        <v>0.56862745098039214</v>
      </c>
    </row>
    <row r="12" spans="1:14" x14ac:dyDescent="0.25">
      <c r="A12" s="167" t="s">
        <v>73</v>
      </c>
      <c r="B12" s="142">
        <v>1686</v>
      </c>
      <c r="C12" s="142">
        <v>1816</v>
      </c>
      <c r="D12" s="192">
        <f t="shared" si="0"/>
        <v>7.7105575326215897E-2</v>
      </c>
      <c r="E12" s="142">
        <v>794</v>
      </c>
      <c r="F12" s="142">
        <v>779</v>
      </c>
      <c r="G12" s="142">
        <v>243</v>
      </c>
      <c r="H12" s="142"/>
      <c r="I12" s="143"/>
      <c r="J12" s="168">
        <v>4.4736842105263158E-2</v>
      </c>
      <c r="K12" s="169">
        <v>9.4101123595505612E-2</v>
      </c>
      <c r="L12" s="169">
        <v>0.13551401869158877</v>
      </c>
      <c r="M12" s="169"/>
      <c r="N12" s="170"/>
    </row>
    <row r="13" spans="1:14" x14ac:dyDescent="0.25">
      <c r="A13" s="151" t="s">
        <v>74</v>
      </c>
      <c r="B13" s="144">
        <v>13976</v>
      </c>
      <c r="C13" s="144">
        <v>14149</v>
      </c>
      <c r="D13" s="133">
        <f t="shared" si="0"/>
        <v>1.2378362907842015E-2</v>
      </c>
      <c r="E13" s="144">
        <v>7119</v>
      </c>
      <c r="F13" s="144">
        <v>3713</v>
      </c>
      <c r="G13" s="144">
        <v>1912</v>
      </c>
      <c r="H13" s="132">
        <v>848</v>
      </c>
      <c r="I13" s="134">
        <v>557</v>
      </c>
      <c r="J13" s="152">
        <v>1.3380782918149467E-2</v>
      </c>
      <c r="K13" s="153">
        <v>5.9604443240314281E-3</v>
      </c>
      <c r="L13" s="153">
        <v>-2.6082420448617634E-3</v>
      </c>
      <c r="M13" s="153">
        <v>0.11432325886990802</v>
      </c>
      <c r="N13" s="154">
        <v>-4.29553264604811E-2</v>
      </c>
    </row>
    <row r="14" spans="1:14" x14ac:dyDescent="0.25">
      <c r="A14" s="155" t="s">
        <v>75</v>
      </c>
      <c r="B14" s="135">
        <v>20</v>
      </c>
      <c r="C14" s="135">
        <v>13</v>
      </c>
      <c r="D14" s="189">
        <f t="shared" si="0"/>
        <v>-0.35</v>
      </c>
      <c r="E14" s="135"/>
      <c r="F14" s="135">
        <v>12</v>
      </c>
      <c r="G14" s="135">
        <v>1</v>
      </c>
      <c r="H14" s="135"/>
      <c r="I14" s="136"/>
      <c r="J14" s="156"/>
      <c r="K14" s="157">
        <v>-0.4</v>
      </c>
      <c r="L14" s="157"/>
      <c r="M14" s="157"/>
      <c r="N14" s="158"/>
    </row>
    <row r="15" spans="1:14" x14ac:dyDescent="0.25">
      <c r="A15" s="159" t="s">
        <v>76</v>
      </c>
      <c r="B15" s="110">
        <v>9393</v>
      </c>
      <c r="C15" s="110">
        <v>10217</v>
      </c>
      <c r="D15" s="190">
        <f t="shared" si="0"/>
        <v>8.7724901522410303E-2</v>
      </c>
      <c r="E15" s="137">
        <v>1128</v>
      </c>
      <c r="F15" s="137">
        <v>740</v>
      </c>
      <c r="G15" s="110">
        <v>3583</v>
      </c>
      <c r="H15" s="137">
        <v>2404</v>
      </c>
      <c r="I15" s="138">
        <v>2362</v>
      </c>
      <c r="J15" s="160">
        <v>6.6162570888468802E-2</v>
      </c>
      <c r="K15" s="161">
        <v>9.3057607090103397E-2</v>
      </c>
      <c r="L15" s="161">
        <v>4.0058055152394773E-2</v>
      </c>
      <c r="M15" s="161">
        <v>5.3461875547765117E-2</v>
      </c>
      <c r="N15" s="162">
        <v>0.22320041429311238</v>
      </c>
    </row>
    <row r="16" spans="1:14" x14ac:dyDescent="0.25">
      <c r="A16" s="163" t="s">
        <v>77</v>
      </c>
      <c r="B16" s="139">
        <v>5390</v>
      </c>
      <c r="C16" s="139">
        <v>5623</v>
      </c>
      <c r="D16" s="191">
        <f t="shared" si="0"/>
        <v>4.3228200371057512E-2</v>
      </c>
      <c r="E16" s="140">
        <v>1026</v>
      </c>
      <c r="F16" s="140">
        <v>682</v>
      </c>
      <c r="G16" s="140">
        <v>2336</v>
      </c>
      <c r="H16" s="140">
        <v>579</v>
      </c>
      <c r="I16" s="141">
        <v>1000</v>
      </c>
      <c r="J16" s="164">
        <v>3.2193158953722337E-2</v>
      </c>
      <c r="K16" s="165">
        <v>0.11256117455138662</v>
      </c>
      <c r="L16" s="165">
        <v>3.9145907473309607E-2</v>
      </c>
      <c r="M16" s="165">
        <v>-0.11196319018404909</v>
      </c>
      <c r="N16" s="166">
        <v>0.13250283125707815</v>
      </c>
    </row>
    <row r="17" spans="1:14" x14ac:dyDescent="0.25">
      <c r="A17" s="159" t="s">
        <v>78</v>
      </c>
      <c r="B17" s="137">
        <v>1844</v>
      </c>
      <c r="C17" s="137">
        <v>1677</v>
      </c>
      <c r="D17" s="190">
        <f t="shared" si="0"/>
        <v>-9.0563991323210413E-2</v>
      </c>
      <c r="E17" s="137">
        <v>1</v>
      </c>
      <c r="F17" s="137">
        <v>52</v>
      </c>
      <c r="G17" s="137">
        <v>730</v>
      </c>
      <c r="H17" s="137">
        <v>461</v>
      </c>
      <c r="I17" s="138">
        <v>433</v>
      </c>
      <c r="J17" s="160">
        <v>0</v>
      </c>
      <c r="K17" s="161">
        <v>0.44444444444444442</v>
      </c>
      <c r="L17" s="161">
        <v>9.6818810511756573E-3</v>
      </c>
      <c r="M17" s="161">
        <v>-0.27968749999999998</v>
      </c>
      <c r="N17" s="162">
        <v>-2.4774774774774775E-2</v>
      </c>
    </row>
    <row r="18" spans="1:14" x14ac:dyDescent="0.25">
      <c r="A18" s="159" t="s">
        <v>79</v>
      </c>
      <c r="B18" s="110">
        <v>4531</v>
      </c>
      <c r="C18" s="110">
        <v>4593</v>
      </c>
      <c r="D18" s="190">
        <f t="shared" si="0"/>
        <v>1.3683513573162658E-2</v>
      </c>
      <c r="E18" s="110">
        <v>1735</v>
      </c>
      <c r="F18" s="110">
        <v>1460</v>
      </c>
      <c r="G18" s="137">
        <v>996</v>
      </c>
      <c r="H18" s="137">
        <v>349</v>
      </c>
      <c r="I18" s="138">
        <v>53</v>
      </c>
      <c r="J18" s="160">
        <v>1.1072261072261072E-2</v>
      </c>
      <c r="K18" s="161">
        <v>2.3125437981779958E-2</v>
      </c>
      <c r="L18" s="161">
        <v>-1.0030090270812437E-3</v>
      </c>
      <c r="M18" s="161">
        <v>2.6470588235294117E-2</v>
      </c>
      <c r="N18" s="162">
        <v>3.9215686274509803E-2</v>
      </c>
    </row>
    <row r="19" spans="1:14" x14ac:dyDescent="0.25">
      <c r="A19" s="163" t="s">
        <v>80</v>
      </c>
      <c r="B19" s="140">
        <v>729</v>
      </c>
      <c r="C19" s="140">
        <v>779</v>
      </c>
      <c r="D19" s="191">
        <f t="shared" si="0"/>
        <v>6.8587105624142664E-2</v>
      </c>
      <c r="E19" s="140">
        <v>417</v>
      </c>
      <c r="F19" s="140">
        <v>98</v>
      </c>
      <c r="G19" s="140">
        <v>264</v>
      </c>
      <c r="H19" s="140"/>
      <c r="I19" s="141"/>
      <c r="J19" s="164">
        <v>0.12702702702702703</v>
      </c>
      <c r="K19" s="165">
        <v>-0.02</v>
      </c>
      <c r="L19" s="165">
        <v>6.8825910931174086E-2</v>
      </c>
      <c r="M19" s="165">
        <v>-1</v>
      </c>
      <c r="N19" s="166"/>
    </row>
    <row r="20" spans="1:14" x14ac:dyDescent="0.25">
      <c r="A20" s="163" t="s">
        <v>81</v>
      </c>
      <c r="B20" s="139">
        <v>1565</v>
      </c>
      <c r="C20" s="139">
        <v>1605</v>
      </c>
      <c r="D20" s="191">
        <f t="shared" si="0"/>
        <v>2.5559105431309903E-2</v>
      </c>
      <c r="E20" s="140">
        <v>948</v>
      </c>
      <c r="F20" s="140">
        <v>485</v>
      </c>
      <c r="G20" s="140">
        <v>172</v>
      </c>
      <c r="H20" s="140"/>
      <c r="I20" s="141"/>
      <c r="J20" s="164">
        <v>-1.053740779768177E-3</v>
      </c>
      <c r="K20" s="165">
        <v>2.3206751054852322E-2</v>
      </c>
      <c r="L20" s="165">
        <v>0.21126760563380281</v>
      </c>
      <c r="M20" s="165"/>
      <c r="N20" s="166"/>
    </row>
    <row r="21" spans="1:14" x14ac:dyDescent="0.25">
      <c r="A21" s="171" t="s">
        <v>82</v>
      </c>
      <c r="B21" s="145">
        <v>502</v>
      </c>
      <c r="C21" s="145">
        <v>478</v>
      </c>
      <c r="D21" s="193">
        <f t="shared" si="0"/>
        <v>-4.7808764940239043E-2</v>
      </c>
      <c r="E21" s="145">
        <v>86</v>
      </c>
      <c r="F21" s="145">
        <v>45</v>
      </c>
      <c r="G21" s="145">
        <v>104</v>
      </c>
      <c r="H21" s="145">
        <v>51</v>
      </c>
      <c r="I21" s="146">
        <v>192</v>
      </c>
      <c r="J21" s="172">
        <v>0.24637681159420291</v>
      </c>
      <c r="K21" s="173">
        <v>4.6511627906976744E-2</v>
      </c>
      <c r="L21" s="173">
        <v>0.14285714285714285</v>
      </c>
      <c r="M21" s="173">
        <v>0.59375</v>
      </c>
      <c r="N21" s="174">
        <v>-0.2808988764044944</v>
      </c>
    </row>
    <row r="22" spans="1:14" x14ac:dyDescent="0.25">
      <c r="A22" s="151" t="s">
        <v>83</v>
      </c>
      <c r="B22" s="144">
        <v>16290</v>
      </c>
      <c r="C22" s="144">
        <v>16978</v>
      </c>
      <c r="D22" s="133">
        <f t="shared" si="0"/>
        <v>4.2234499693063227E-2</v>
      </c>
      <c r="E22" s="144">
        <v>2950</v>
      </c>
      <c r="F22" s="144">
        <v>2309</v>
      </c>
      <c r="G22" s="144">
        <v>5414</v>
      </c>
      <c r="H22" s="144">
        <v>3265</v>
      </c>
      <c r="I22" s="179">
        <v>3040</v>
      </c>
      <c r="J22" s="152">
        <v>3.7271448663853728E-2</v>
      </c>
      <c r="K22" s="153">
        <v>4.8116205174761686E-2</v>
      </c>
      <c r="L22" s="153">
        <v>3.0060882800608826E-2</v>
      </c>
      <c r="M22" s="153">
        <v>-8.8038858530661811E-3</v>
      </c>
      <c r="N22" s="154">
        <v>0.12885258076494616</v>
      </c>
    </row>
    <row r="23" spans="1:14" x14ac:dyDescent="0.25">
      <c r="A23" s="175" t="s">
        <v>84</v>
      </c>
      <c r="B23" s="147">
        <v>30776</v>
      </c>
      <c r="C23" s="147">
        <v>31676</v>
      </c>
      <c r="D23" s="148">
        <f t="shared" si="0"/>
        <v>2.9243566415388614E-2</v>
      </c>
      <c r="E23" s="147">
        <v>10069</v>
      </c>
      <c r="F23" s="147">
        <v>6022</v>
      </c>
      <c r="G23" s="147">
        <v>7326</v>
      </c>
      <c r="H23" s="147">
        <v>4211</v>
      </c>
      <c r="I23" s="149">
        <v>4048</v>
      </c>
      <c r="J23" s="176">
        <v>2.026547775863816E-2</v>
      </c>
      <c r="K23" s="177">
        <v>2.1717000339328132E-2</v>
      </c>
      <c r="L23" s="177">
        <v>2.1329987452948559E-2</v>
      </c>
      <c r="M23" s="177">
        <v>1.37217140105922E-2</v>
      </c>
      <c r="N23" s="178">
        <v>9.8209441128594685E-2</v>
      </c>
    </row>
    <row r="24" spans="1:14" ht="26.25" customHeight="1" x14ac:dyDescent="0.25">
      <c r="A24" s="219" t="s">
        <v>161</v>
      </c>
      <c r="B24" s="219"/>
      <c r="C24" s="219"/>
      <c r="D24" s="219"/>
      <c r="E24" s="219"/>
      <c r="F24" s="219"/>
      <c r="G24" s="219"/>
      <c r="H24" s="219"/>
      <c r="I24" s="219"/>
    </row>
    <row r="25" spans="1:14" x14ac:dyDescent="0.25">
      <c r="A25" s="42" t="s">
        <v>121</v>
      </c>
    </row>
    <row r="26" spans="1:14" x14ac:dyDescent="0.25">
      <c r="A26" s="43" t="s">
        <v>120</v>
      </c>
    </row>
    <row r="27" spans="1:14" x14ac:dyDescent="0.25">
      <c r="A27" s="117" t="s">
        <v>190</v>
      </c>
    </row>
    <row r="29" spans="1:14" x14ac:dyDescent="0.25">
      <c r="A29" s="46" t="s">
        <v>149</v>
      </c>
    </row>
  </sheetData>
  <mergeCells count="5">
    <mergeCell ref="A2:A3"/>
    <mergeCell ref="B2:D2"/>
    <mergeCell ref="E2:I2"/>
    <mergeCell ref="A24:I24"/>
    <mergeCell ref="J2:N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28"/>
  <sheetViews>
    <sheetView workbookViewId="0"/>
  </sheetViews>
  <sheetFormatPr baseColWidth="10" defaultRowHeight="15" x14ac:dyDescent="0.25"/>
  <cols>
    <col min="4" max="4" width="15.140625" bestFit="1" customWidth="1"/>
    <col min="6" max="6" width="13.7109375" bestFit="1" customWidth="1"/>
  </cols>
  <sheetData>
    <row r="1" spans="1:17" ht="16.5" x14ac:dyDescent="0.3">
      <c r="A1" s="16" t="s">
        <v>162</v>
      </c>
      <c r="K1" s="16"/>
    </row>
    <row r="2" spans="1:17" x14ac:dyDescent="0.25">
      <c r="A2" s="59"/>
      <c r="B2" s="59"/>
      <c r="C2" s="59"/>
      <c r="D2" s="59"/>
      <c r="E2" s="59"/>
      <c r="F2" s="59"/>
      <c r="G2" s="59"/>
      <c r="H2" s="59"/>
      <c r="I2" s="59"/>
      <c r="J2" s="59"/>
      <c r="K2" s="59"/>
      <c r="L2" s="59"/>
      <c r="M2" s="59"/>
      <c r="N2" s="59"/>
      <c r="O2" s="59"/>
      <c r="P2" s="59"/>
      <c r="Q2" s="59"/>
    </row>
    <row r="3" spans="1:17" x14ac:dyDescent="0.25">
      <c r="A3" s="59"/>
      <c r="B3" s="59"/>
      <c r="C3" s="59"/>
      <c r="D3" s="59"/>
      <c r="E3" s="59"/>
      <c r="F3" s="59"/>
      <c r="G3" s="59"/>
      <c r="H3" s="59"/>
      <c r="I3" s="59"/>
      <c r="J3" s="59"/>
      <c r="K3" s="59"/>
      <c r="L3" s="59"/>
      <c r="M3" s="59"/>
      <c r="N3" s="59"/>
      <c r="O3" s="59"/>
      <c r="P3" s="59"/>
      <c r="Q3" s="59"/>
    </row>
    <row r="4" spans="1:17" x14ac:dyDescent="0.25">
      <c r="A4" s="59"/>
      <c r="B4" s="59"/>
      <c r="C4" s="59"/>
      <c r="D4" s="59"/>
      <c r="E4" s="59"/>
      <c r="F4" s="59"/>
      <c r="G4" s="59"/>
      <c r="H4" s="59"/>
      <c r="I4" s="59"/>
      <c r="J4" s="59"/>
      <c r="K4" s="59"/>
      <c r="L4" s="59"/>
      <c r="M4" s="59"/>
      <c r="N4" s="59"/>
      <c r="O4" s="59"/>
      <c r="P4" s="59"/>
      <c r="Q4" s="59"/>
    </row>
    <row r="5" spans="1:17" x14ac:dyDescent="0.25">
      <c r="A5" s="59"/>
      <c r="B5" s="59"/>
      <c r="C5" s="59"/>
      <c r="D5" s="59"/>
      <c r="E5" s="59"/>
      <c r="F5" s="59"/>
      <c r="G5" s="59"/>
      <c r="H5" s="59"/>
      <c r="I5" s="59"/>
      <c r="J5" s="59"/>
      <c r="K5" s="59"/>
      <c r="L5" s="59"/>
      <c r="M5" s="59"/>
      <c r="N5" s="59"/>
      <c r="O5" s="59"/>
      <c r="P5" s="59"/>
      <c r="Q5" s="59"/>
    </row>
    <row r="6" spans="1:17" x14ac:dyDescent="0.25">
      <c r="A6" s="59"/>
      <c r="B6" s="59"/>
      <c r="C6" s="59"/>
      <c r="D6" s="59"/>
      <c r="E6" s="59"/>
      <c r="F6" s="59"/>
      <c r="G6" s="59"/>
      <c r="H6" s="59"/>
      <c r="I6" s="59"/>
      <c r="J6" s="59"/>
      <c r="K6" s="59"/>
      <c r="L6" s="59"/>
      <c r="M6" s="59"/>
      <c r="N6" s="59"/>
      <c r="O6" s="59"/>
      <c r="P6" s="59"/>
      <c r="Q6" s="59"/>
    </row>
    <row r="7" spans="1:17" x14ac:dyDescent="0.25">
      <c r="A7" s="59"/>
      <c r="B7" s="59"/>
      <c r="C7" s="59"/>
      <c r="D7" s="59"/>
      <c r="E7" s="59"/>
      <c r="F7" s="59"/>
      <c r="G7" s="59"/>
      <c r="H7" s="59"/>
      <c r="I7" s="59"/>
      <c r="J7" s="59"/>
      <c r="K7" s="59"/>
      <c r="L7" s="59"/>
      <c r="M7" s="59"/>
      <c r="N7" s="59"/>
      <c r="O7" s="59"/>
      <c r="P7" s="59"/>
      <c r="Q7" s="59"/>
    </row>
    <row r="8" spans="1:17" x14ac:dyDescent="0.25">
      <c r="A8" s="59"/>
      <c r="B8" s="59"/>
      <c r="C8" s="59"/>
      <c r="D8" s="59"/>
      <c r="E8" s="59"/>
      <c r="F8" s="59"/>
      <c r="G8" s="59"/>
      <c r="H8" s="59"/>
      <c r="I8" s="59"/>
      <c r="J8" s="59"/>
      <c r="K8" s="59"/>
      <c r="L8" s="59"/>
      <c r="M8" s="59"/>
      <c r="N8" s="59"/>
      <c r="O8" s="59"/>
      <c r="P8" s="59"/>
      <c r="Q8" s="59"/>
    </row>
    <row r="9" spans="1:17" x14ac:dyDescent="0.25">
      <c r="A9" s="59"/>
      <c r="B9" s="59"/>
      <c r="C9" s="59"/>
      <c r="D9" s="59"/>
      <c r="E9" s="59"/>
      <c r="F9" s="59"/>
      <c r="G9" s="59"/>
      <c r="H9" s="59"/>
      <c r="I9" s="59"/>
      <c r="J9" s="59"/>
      <c r="K9" s="59"/>
      <c r="L9" s="59"/>
      <c r="M9" s="59"/>
      <c r="N9" s="59"/>
      <c r="O9" s="59"/>
      <c r="P9" s="59"/>
      <c r="Q9" s="59"/>
    </row>
    <row r="10" spans="1:17" x14ac:dyDescent="0.25">
      <c r="A10" s="59"/>
      <c r="B10" s="59"/>
      <c r="C10" s="59"/>
      <c r="D10" s="59"/>
      <c r="E10" s="59"/>
      <c r="F10" s="59"/>
      <c r="G10" s="59"/>
      <c r="H10" s="59"/>
      <c r="I10" s="59"/>
      <c r="J10" s="59"/>
      <c r="K10" s="59"/>
      <c r="L10" s="59"/>
      <c r="M10" s="59"/>
      <c r="N10" s="59"/>
      <c r="O10" s="59"/>
      <c r="P10" s="59"/>
      <c r="Q10" s="59"/>
    </row>
    <row r="11" spans="1:17" x14ac:dyDescent="0.25">
      <c r="A11" s="59"/>
      <c r="B11" s="59"/>
      <c r="C11" s="59"/>
      <c r="D11" s="59"/>
      <c r="E11" s="59"/>
      <c r="F11" s="59"/>
      <c r="G11" s="59"/>
      <c r="H11" s="59"/>
      <c r="I11" s="59"/>
      <c r="J11" s="59"/>
      <c r="K11" s="59"/>
      <c r="L11" s="59"/>
      <c r="M11" s="59"/>
      <c r="N11" s="59"/>
      <c r="O11" s="59"/>
      <c r="P11" s="59"/>
      <c r="Q11" s="59"/>
    </row>
    <row r="12" spans="1:17" x14ac:dyDescent="0.25">
      <c r="A12" s="59"/>
      <c r="B12" s="59"/>
      <c r="C12" s="59"/>
      <c r="D12" s="59"/>
      <c r="E12" s="59"/>
      <c r="F12" s="59"/>
      <c r="G12" s="59"/>
      <c r="H12" s="59"/>
      <c r="I12" s="59"/>
      <c r="J12" s="59"/>
      <c r="K12" s="59"/>
      <c r="L12" s="59"/>
      <c r="M12" s="59"/>
      <c r="N12" s="59"/>
      <c r="O12" s="59"/>
      <c r="P12" s="59"/>
      <c r="Q12" s="59"/>
    </row>
    <row r="13" spans="1:17" ht="16.5" x14ac:dyDescent="0.3">
      <c r="A13" s="26" t="s">
        <v>23</v>
      </c>
      <c r="B13" s="6" t="s">
        <v>85</v>
      </c>
      <c r="C13" s="6" t="s">
        <v>86</v>
      </c>
      <c r="D13" s="6" t="s">
        <v>88</v>
      </c>
      <c r="F13" s="26" t="s">
        <v>135</v>
      </c>
      <c r="G13" s="6" t="s">
        <v>85</v>
      </c>
      <c r="H13" s="6" t="s">
        <v>86</v>
      </c>
      <c r="I13" s="6" t="s">
        <v>88</v>
      </c>
      <c r="K13" s="26"/>
      <c r="L13" s="6" t="s">
        <v>23</v>
      </c>
      <c r="M13" s="6" t="s">
        <v>135</v>
      </c>
    </row>
    <row r="14" spans="1:17" ht="16.5" x14ac:dyDescent="0.3">
      <c r="A14" s="3" t="s">
        <v>12</v>
      </c>
      <c r="B14" s="57">
        <v>2982</v>
      </c>
      <c r="C14" s="57">
        <v>7087</v>
      </c>
      <c r="D14" s="35">
        <f>B14/(B14+C14)</f>
        <v>0.29615652001191778</v>
      </c>
      <c r="F14" s="3" t="s">
        <v>12</v>
      </c>
      <c r="G14" s="57">
        <v>69324</v>
      </c>
      <c r="H14" s="57">
        <v>151736</v>
      </c>
      <c r="I14" s="35">
        <f>G14/(G14+H14)</f>
        <v>0.31359811815796618</v>
      </c>
      <c r="K14" s="3" t="s">
        <v>12</v>
      </c>
      <c r="L14" s="35">
        <v>0.29615652001191778</v>
      </c>
      <c r="M14" s="35">
        <v>0.31359811815796618</v>
      </c>
    </row>
    <row r="15" spans="1:17" ht="16.5" x14ac:dyDescent="0.3">
      <c r="A15" s="3" t="s">
        <v>13</v>
      </c>
      <c r="B15" s="57">
        <v>1832</v>
      </c>
      <c r="C15" s="57">
        <v>4190</v>
      </c>
      <c r="D15" s="35">
        <f t="shared" ref="D15:D19" si="0">B15/(B15+C15)</f>
        <v>0.30421786781800064</v>
      </c>
      <c r="F15" s="3" t="s">
        <v>13</v>
      </c>
      <c r="G15" s="57">
        <v>60002</v>
      </c>
      <c r="H15" s="57">
        <v>104566</v>
      </c>
      <c r="I15" s="35">
        <f t="shared" ref="I15:I19" si="1">G15/(G15+H15)</f>
        <v>0.36460308200865293</v>
      </c>
      <c r="K15" s="3" t="s">
        <v>13</v>
      </c>
      <c r="L15" s="35">
        <v>0.30421786781800064</v>
      </c>
      <c r="M15" s="35">
        <v>0.36460308200865293</v>
      </c>
    </row>
    <row r="16" spans="1:17" ht="16.5" x14ac:dyDescent="0.3">
      <c r="A16" s="3" t="s">
        <v>14</v>
      </c>
      <c r="B16" s="57">
        <v>3364</v>
      </c>
      <c r="C16" s="57">
        <v>3962</v>
      </c>
      <c r="D16" s="35">
        <f t="shared" si="0"/>
        <v>0.45918645918645917</v>
      </c>
      <c r="F16" s="3" t="s">
        <v>14</v>
      </c>
      <c r="G16" s="57">
        <v>108802</v>
      </c>
      <c r="H16" s="57">
        <v>126185</v>
      </c>
      <c r="I16" s="35">
        <f t="shared" si="1"/>
        <v>0.46301284751922445</v>
      </c>
      <c r="K16" s="3" t="s">
        <v>14</v>
      </c>
      <c r="L16" s="35">
        <v>0.45918645918645917</v>
      </c>
      <c r="M16" s="35">
        <v>0.46301284751922445</v>
      </c>
    </row>
    <row r="17" spans="1:13" ht="16.5" x14ac:dyDescent="0.3">
      <c r="A17" s="3" t="s">
        <v>15</v>
      </c>
      <c r="B17" s="57">
        <v>1986</v>
      </c>
      <c r="C17" s="57">
        <v>2225</v>
      </c>
      <c r="D17" s="35">
        <f t="shared" si="0"/>
        <v>0.47162194253146522</v>
      </c>
      <c r="F17" s="3" t="s">
        <v>15</v>
      </c>
      <c r="G17" s="57">
        <v>79523</v>
      </c>
      <c r="H17" s="57">
        <v>82022</v>
      </c>
      <c r="I17" s="35">
        <f t="shared" si="1"/>
        <v>0.4922653130706614</v>
      </c>
      <c r="K17" s="3" t="s">
        <v>15</v>
      </c>
      <c r="L17" s="35">
        <v>0.47162194253146522</v>
      </c>
      <c r="M17" s="35">
        <v>0.4922653130706614</v>
      </c>
    </row>
    <row r="18" spans="1:13" ht="16.5" x14ac:dyDescent="0.3">
      <c r="A18" s="3" t="s">
        <v>16</v>
      </c>
      <c r="B18" s="57">
        <v>2034</v>
      </c>
      <c r="C18" s="57">
        <v>2014</v>
      </c>
      <c r="D18" s="35">
        <f t="shared" si="0"/>
        <v>0.50247035573122534</v>
      </c>
      <c r="F18" s="3" t="s">
        <v>16</v>
      </c>
      <c r="G18" s="57">
        <v>120854</v>
      </c>
      <c r="H18" s="57">
        <v>118439</v>
      </c>
      <c r="I18" s="35">
        <f t="shared" si="1"/>
        <v>0.50504611501381147</v>
      </c>
      <c r="K18" s="3" t="s">
        <v>16</v>
      </c>
      <c r="L18" s="35">
        <v>0.50247035573122534</v>
      </c>
      <c r="M18" s="35">
        <v>0.50504611501381147</v>
      </c>
    </row>
    <row r="19" spans="1:13" ht="16.5" x14ac:dyDescent="0.3">
      <c r="A19" s="7" t="s">
        <v>87</v>
      </c>
      <c r="B19" s="58">
        <v>12198</v>
      </c>
      <c r="C19" s="58">
        <v>19478</v>
      </c>
      <c r="D19" s="21">
        <f t="shared" si="0"/>
        <v>0.3850865008208107</v>
      </c>
      <c r="F19" s="7" t="s">
        <v>87</v>
      </c>
      <c r="G19" s="58">
        <v>438505</v>
      </c>
      <c r="H19" s="58">
        <v>582948</v>
      </c>
      <c r="I19" s="21">
        <f t="shared" si="1"/>
        <v>0.4292953273425209</v>
      </c>
      <c r="K19" s="7" t="s">
        <v>87</v>
      </c>
      <c r="L19" s="21">
        <v>0.3850865008208107</v>
      </c>
      <c r="M19" s="21">
        <v>0.4292953273425209</v>
      </c>
    </row>
    <row r="21" spans="1:13" ht="16.5" x14ac:dyDescent="0.3">
      <c r="A21" s="7" t="s">
        <v>164</v>
      </c>
      <c r="B21" s="58">
        <v>6637</v>
      </c>
      <c r="C21" s="58">
        <v>12943</v>
      </c>
      <c r="D21" s="21">
        <f t="shared" ref="D21" si="2">B21/(B21+C21)</f>
        <v>0.33896833503575075</v>
      </c>
    </row>
    <row r="22" spans="1:13" ht="16.5" x14ac:dyDescent="0.3">
      <c r="A22" s="7" t="s">
        <v>145</v>
      </c>
      <c r="B22" s="58">
        <v>11720</v>
      </c>
      <c r="C22" s="58">
        <v>19056</v>
      </c>
      <c r="D22" s="21">
        <f t="shared" ref="D22:D23" si="3">B22/(B22+C22)</f>
        <v>0.38081622043150509</v>
      </c>
    </row>
    <row r="23" spans="1:13" ht="16.5" x14ac:dyDescent="0.3">
      <c r="A23" s="7" t="s">
        <v>163</v>
      </c>
      <c r="B23" s="58">
        <v>12198</v>
      </c>
      <c r="C23" s="58">
        <v>19478</v>
      </c>
      <c r="D23" s="21">
        <f t="shared" si="3"/>
        <v>0.3850865008208107</v>
      </c>
    </row>
    <row r="24" spans="1:13" x14ac:dyDescent="0.25">
      <c r="A24" s="42" t="s">
        <v>165</v>
      </c>
    </row>
    <row r="25" spans="1:13" x14ac:dyDescent="0.25">
      <c r="A25" s="42" t="s">
        <v>121</v>
      </c>
    </row>
    <row r="26" spans="1:13" x14ac:dyDescent="0.25">
      <c r="A26" s="43" t="s">
        <v>120</v>
      </c>
    </row>
    <row r="28" spans="1:13" x14ac:dyDescent="0.25">
      <c r="A28" s="46" t="s">
        <v>149</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T33"/>
  <sheetViews>
    <sheetView workbookViewId="0"/>
  </sheetViews>
  <sheetFormatPr baseColWidth="10" defaultRowHeight="16.5" x14ac:dyDescent="0.3"/>
  <cols>
    <col min="1" max="11" width="11.42578125" style="2"/>
    <col min="12" max="12" width="12.85546875" style="2" customWidth="1"/>
    <col min="13" max="16384" width="11.42578125" style="2"/>
  </cols>
  <sheetData>
    <row r="1" spans="1:20" x14ac:dyDescent="0.3">
      <c r="A1" s="33" t="s">
        <v>196</v>
      </c>
      <c r="L1" s="16" t="s">
        <v>166</v>
      </c>
    </row>
    <row r="2" spans="1:20" x14ac:dyDescent="0.3">
      <c r="L2" s="6"/>
      <c r="M2" s="6" t="s">
        <v>42</v>
      </c>
      <c r="N2" s="6" t="s">
        <v>108</v>
      </c>
      <c r="O2" s="6" t="s">
        <v>47</v>
      </c>
      <c r="P2" s="6" t="s">
        <v>49</v>
      </c>
    </row>
    <row r="3" spans="1:20" x14ac:dyDescent="0.3">
      <c r="L3" s="36" t="s">
        <v>99</v>
      </c>
      <c r="M3" s="60">
        <v>3471</v>
      </c>
      <c r="N3" s="60">
        <v>866</v>
      </c>
      <c r="O3" s="60">
        <v>538</v>
      </c>
      <c r="P3" s="60">
        <v>1878</v>
      </c>
    </row>
    <row r="4" spans="1:20" x14ac:dyDescent="0.3">
      <c r="L4" s="3" t="s">
        <v>109</v>
      </c>
      <c r="M4" s="61">
        <v>743</v>
      </c>
      <c r="N4" s="61"/>
      <c r="O4" s="61">
        <v>20</v>
      </c>
      <c r="P4" s="61">
        <v>25</v>
      </c>
    </row>
    <row r="5" spans="1:20" x14ac:dyDescent="0.3">
      <c r="L5" s="3" t="s">
        <v>110</v>
      </c>
      <c r="M5" s="61">
        <v>440</v>
      </c>
      <c r="N5" s="61">
        <v>102</v>
      </c>
      <c r="O5" s="61">
        <v>13</v>
      </c>
      <c r="P5" s="61">
        <v>95</v>
      </c>
    </row>
    <row r="6" spans="1:20" x14ac:dyDescent="0.3">
      <c r="L6" s="3" t="s">
        <v>111</v>
      </c>
      <c r="M6" s="61">
        <v>121</v>
      </c>
      <c r="N6" s="61">
        <v>59</v>
      </c>
      <c r="O6" s="61">
        <v>4</v>
      </c>
      <c r="P6" s="61">
        <v>61</v>
      </c>
    </row>
    <row r="7" spans="1:20" x14ac:dyDescent="0.3">
      <c r="L7" s="3" t="s">
        <v>112</v>
      </c>
      <c r="M7" s="61">
        <v>1110</v>
      </c>
      <c r="N7" s="61">
        <v>5824</v>
      </c>
      <c r="O7" s="61"/>
      <c r="P7" s="61">
        <v>2357</v>
      </c>
    </row>
    <row r="8" spans="1:20" x14ac:dyDescent="0.3">
      <c r="L8" s="7" t="s">
        <v>34</v>
      </c>
      <c r="M8" s="62">
        <v>5885</v>
      </c>
      <c r="N8" s="62">
        <v>6851</v>
      </c>
      <c r="O8" s="62">
        <v>575</v>
      </c>
      <c r="P8" s="62">
        <v>4416</v>
      </c>
    </row>
    <row r="9" spans="1:20" x14ac:dyDescent="0.3">
      <c r="L9" s="38" t="s">
        <v>113</v>
      </c>
      <c r="M9" s="21">
        <f>M3/M8</f>
        <v>0.589804587935429</v>
      </c>
      <c r="N9" s="21">
        <f t="shared" ref="N9:P9" si="0">N3/N8</f>
        <v>0.1264049043935192</v>
      </c>
      <c r="O9" s="21">
        <f t="shared" si="0"/>
        <v>0.93565217391304345</v>
      </c>
      <c r="P9" s="21">
        <f t="shared" si="0"/>
        <v>0.42527173913043476</v>
      </c>
    </row>
    <row r="10" spans="1:20" ht="16.5" customHeight="1" x14ac:dyDescent="0.3">
      <c r="L10" s="54" t="s">
        <v>167</v>
      </c>
      <c r="M10" s="53"/>
      <c r="N10" s="53"/>
      <c r="O10" s="53"/>
      <c r="P10" s="53"/>
      <c r="Q10" s="53"/>
      <c r="R10" s="53"/>
      <c r="S10" s="53"/>
      <c r="T10" s="53"/>
    </row>
    <row r="11" spans="1:20" x14ac:dyDescent="0.3">
      <c r="L11" s="42" t="s">
        <v>121</v>
      </c>
    </row>
    <row r="12" spans="1:20" x14ac:dyDescent="0.3">
      <c r="L12" s="43" t="s">
        <v>125</v>
      </c>
    </row>
    <row r="14" spans="1:20" x14ac:dyDescent="0.3">
      <c r="L14" s="46" t="s">
        <v>149</v>
      </c>
    </row>
    <row r="16" spans="1:20" x14ac:dyDescent="0.3">
      <c r="A16" s="25"/>
      <c r="B16" s="224" t="s">
        <v>100</v>
      </c>
      <c r="C16" s="224"/>
      <c r="D16" s="224" t="s">
        <v>101</v>
      </c>
      <c r="E16" s="224"/>
      <c r="F16" s="225" t="s">
        <v>105</v>
      </c>
      <c r="G16" s="225"/>
      <c r="H16" s="34" t="s">
        <v>106</v>
      </c>
    </row>
    <row r="17" spans="1:20" x14ac:dyDescent="0.3">
      <c r="A17" s="26"/>
      <c r="B17" s="17" t="s">
        <v>102</v>
      </c>
      <c r="C17" s="17" t="s">
        <v>103</v>
      </c>
      <c r="D17" s="17" t="s">
        <v>102</v>
      </c>
      <c r="E17" s="17" t="s">
        <v>103</v>
      </c>
      <c r="F17" s="17" t="s">
        <v>100</v>
      </c>
      <c r="G17" s="17" t="s">
        <v>101</v>
      </c>
      <c r="H17" s="17" t="s">
        <v>107</v>
      </c>
      <c r="K17" s="86"/>
      <c r="L17" s="86"/>
      <c r="M17" s="86"/>
      <c r="N17" s="86"/>
      <c r="O17" s="86"/>
      <c r="P17" s="86"/>
      <c r="Q17" s="86"/>
      <c r="R17" s="86"/>
      <c r="S17" s="86"/>
      <c r="T17" s="86"/>
    </row>
    <row r="18" spans="1:20" x14ac:dyDescent="0.3">
      <c r="A18" s="2" t="s">
        <v>42</v>
      </c>
      <c r="B18" s="61">
        <v>4088</v>
      </c>
      <c r="C18" s="61">
        <v>3471</v>
      </c>
      <c r="D18" s="61">
        <v>1287</v>
      </c>
      <c r="E18" s="61">
        <v>1110</v>
      </c>
      <c r="F18" s="10">
        <f>C18/B18</f>
        <v>0.84907045009784732</v>
      </c>
      <c r="G18" s="10">
        <f>E18/D18</f>
        <v>0.86247086247086246</v>
      </c>
      <c r="H18" s="37">
        <f>(F18-G18)*100</f>
        <v>-1.3400412373015147</v>
      </c>
      <c r="K18" s="86"/>
      <c r="L18" s="86"/>
      <c r="M18" s="86"/>
      <c r="N18" s="86"/>
      <c r="O18" s="86"/>
      <c r="P18" s="86"/>
      <c r="Q18" s="86"/>
      <c r="R18" s="86"/>
      <c r="S18" s="86"/>
      <c r="T18" s="86"/>
    </row>
    <row r="19" spans="1:20" x14ac:dyDescent="0.3">
      <c r="A19" s="2" t="s">
        <v>104</v>
      </c>
      <c r="B19" s="61">
        <v>866</v>
      </c>
      <c r="C19" s="61">
        <v>712</v>
      </c>
      <c r="D19" s="61">
        <v>5824</v>
      </c>
      <c r="E19" s="61">
        <v>4761</v>
      </c>
      <c r="F19" s="10">
        <f t="shared" ref="F19:F21" si="1">C19/B19</f>
        <v>0.8221709006928406</v>
      </c>
      <c r="G19" s="10">
        <f t="shared" ref="G19:G21" si="2">E19/D19</f>
        <v>0.81747939560439564</v>
      </c>
      <c r="H19" s="37">
        <f t="shared" ref="H19:H21" si="3">(F19-G19)*100</f>
        <v>0.46915050884449583</v>
      </c>
      <c r="K19" s="86"/>
      <c r="L19" s="86"/>
      <c r="M19" s="86"/>
      <c r="N19" s="86"/>
      <c r="O19" s="86"/>
      <c r="P19" s="86"/>
      <c r="Q19" s="86"/>
      <c r="R19" s="86"/>
      <c r="S19" s="86"/>
      <c r="T19" s="86"/>
    </row>
    <row r="20" spans="1:20" x14ac:dyDescent="0.3">
      <c r="A20" s="2" t="s">
        <v>47</v>
      </c>
      <c r="B20" s="61">
        <v>679</v>
      </c>
      <c r="C20" s="61">
        <v>538</v>
      </c>
      <c r="D20" s="61"/>
      <c r="E20" s="61"/>
      <c r="F20" s="10">
        <f>C20/B20</f>
        <v>0.79234167893961704</v>
      </c>
      <c r="G20" s="10"/>
      <c r="H20" s="85" t="s">
        <v>134</v>
      </c>
      <c r="K20" s="86"/>
      <c r="L20" s="86"/>
      <c r="M20" s="86"/>
      <c r="N20" s="86"/>
      <c r="O20" s="86"/>
      <c r="P20" s="86"/>
      <c r="Q20" s="86"/>
      <c r="R20" s="86"/>
      <c r="S20" s="86"/>
      <c r="T20" s="86"/>
    </row>
    <row r="21" spans="1:20" x14ac:dyDescent="0.3">
      <c r="A21" s="2" t="s">
        <v>49</v>
      </c>
      <c r="B21" s="61">
        <v>2520</v>
      </c>
      <c r="C21" s="61">
        <v>1878</v>
      </c>
      <c r="D21" s="61">
        <v>2856</v>
      </c>
      <c r="E21" s="61">
        <v>2357</v>
      </c>
      <c r="F21" s="10">
        <f t="shared" si="1"/>
        <v>0.74523809523809526</v>
      </c>
      <c r="G21" s="10">
        <f t="shared" si="2"/>
        <v>0.82528011204481788</v>
      </c>
      <c r="H21" s="37">
        <f t="shared" si="3"/>
        <v>-8.0042016806722636</v>
      </c>
      <c r="K21" s="86"/>
      <c r="L21" s="86"/>
      <c r="M21" s="86"/>
      <c r="N21" s="86"/>
      <c r="O21" s="86"/>
      <c r="P21" s="86"/>
      <c r="Q21" s="86"/>
      <c r="R21" s="86"/>
      <c r="S21" s="86"/>
      <c r="T21" s="86"/>
    </row>
    <row r="22" spans="1:20" ht="26.25" customHeight="1" x14ac:dyDescent="0.3">
      <c r="A22" s="202" t="s">
        <v>168</v>
      </c>
      <c r="B22" s="202"/>
      <c r="C22" s="202"/>
      <c r="D22" s="202"/>
      <c r="E22" s="202"/>
      <c r="F22" s="202"/>
      <c r="G22" s="202"/>
      <c r="H22" s="202"/>
      <c r="I22" s="202"/>
      <c r="K22" s="86"/>
      <c r="L22" s="86"/>
      <c r="M22" s="86"/>
      <c r="N22" s="86"/>
      <c r="O22" s="86"/>
      <c r="P22" s="86"/>
      <c r="Q22" s="86"/>
      <c r="R22" s="86"/>
      <c r="S22" s="86"/>
      <c r="T22" s="86"/>
    </row>
    <row r="23" spans="1:20" x14ac:dyDescent="0.3">
      <c r="A23" s="42" t="s">
        <v>121</v>
      </c>
      <c r="K23" s="86"/>
      <c r="L23" s="86"/>
      <c r="M23" s="86"/>
      <c r="N23" s="86"/>
      <c r="O23" s="86"/>
      <c r="P23" s="86"/>
      <c r="Q23" s="86"/>
      <c r="R23" s="86"/>
      <c r="S23" s="86"/>
      <c r="T23" s="86"/>
    </row>
    <row r="24" spans="1:20" x14ac:dyDescent="0.3">
      <c r="A24" s="43" t="s">
        <v>125</v>
      </c>
      <c r="K24" s="86"/>
      <c r="L24" s="86"/>
      <c r="M24" s="86"/>
      <c r="N24" s="86"/>
      <c r="O24" s="86"/>
      <c r="P24" s="86"/>
      <c r="Q24" s="86"/>
      <c r="R24" s="86"/>
      <c r="S24" s="86"/>
      <c r="T24" s="86"/>
    </row>
    <row r="25" spans="1:20" x14ac:dyDescent="0.3">
      <c r="K25" s="86"/>
      <c r="L25" s="86"/>
      <c r="M25" s="86"/>
      <c r="N25" s="86"/>
      <c r="O25" s="86"/>
      <c r="P25" s="86"/>
      <c r="Q25" s="86"/>
      <c r="R25" s="86"/>
      <c r="S25" s="86"/>
      <c r="T25" s="86"/>
    </row>
    <row r="26" spans="1:20" x14ac:dyDescent="0.3">
      <c r="A26" s="46" t="s">
        <v>149</v>
      </c>
      <c r="K26" s="86"/>
      <c r="L26" s="86"/>
      <c r="M26" s="86"/>
      <c r="N26" s="86"/>
      <c r="O26" s="86"/>
      <c r="P26" s="86"/>
      <c r="Q26" s="86"/>
      <c r="R26" s="86"/>
      <c r="S26" s="86"/>
      <c r="T26" s="86"/>
    </row>
    <row r="27" spans="1:20" x14ac:dyDescent="0.3">
      <c r="K27" s="86"/>
      <c r="L27" s="86"/>
      <c r="M27" s="86"/>
      <c r="N27" s="86"/>
      <c r="O27" s="86"/>
      <c r="P27" s="86"/>
      <c r="Q27" s="86"/>
      <c r="R27" s="86"/>
      <c r="S27" s="86"/>
      <c r="T27" s="86"/>
    </row>
    <row r="28" spans="1:20" x14ac:dyDescent="0.3">
      <c r="K28" s="86"/>
      <c r="L28" s="86"/>
      <c r="M28" s="86"/>
      <c r="N28" s="86"/>
      <c r="O28" s="86"/>
      <c r="P28" s="86"/>
      <c r="Q28" s="86"/>
      <c r="R28" s="86"/>
      <c r="S28" s="86"/>
      <c r="T28" s="86"/>
    </row>
    <row r="29" spans="1:20" x14ac:dyDescent="0.3">
      <c r="K29" s="86"/>
      <c r="L29" s="86"/>
      <c r="M29" s="86"/>
      <c r="N29" s="86"/>
      <c r="O29" s="86"/>
      <c r="P29" s="86"/>
      <c r="Q29" s="86"/>
      <c r="R29" s="86"/>
      <c r="S29" s="86"/>
      <c r="T29" s="86"/>
    </row>
    <row r="30" spans="1:20" x14ac:dyDescent="0.3">
      <c r="K30" s="86"/>
      <c r="L30" s="86"/>
      <c r="M30" s="86"/>
      <c r="N30" s="86"/>
      <c r="O30" s="86"/>
      <c r="P30" s="86"/>
      <c r="Q30" s="86"/>
      <c r="R30" s="86"/>
      <c r="S30" s="86"/>
      <c r="T30" s="86"/>
    </row>
    <row r="31" spans="1:20" x14ac:dyDescent="0.3">
      <c r="K31" s="86"/>
      <c r="L31" s="86"/>
      <c r="M31" s="86"/>
      <c r="N31" s="86"/>
      <c r="O31" s="86"/>
      <c r="P31" s="86"/>
      <c r="Q31" s="86"/>
      <c r="R31" s="86"/>
      <c r="S31" s="86"/>
      <c r="T31" s="86"/>
    </row>
    <row r="32" spans="1:20" x14ac:dyDescent="0.3">
      <c r="K32" s="86"/>
      <c r="L32" s="86"/>
      <c r="M32" s="86"/>
      <c r="N32" s="86"/>
      <c r="O32" s="86"/>
      <c r="P32" s="86"/>
      <c r="Q32" s="86"/>
      <c r="R32" s="86"/>
      <c r="S32" s="86"/>
      <c r="T32" s="86"/>
    </row>
    <row r="33" spans="11:20" x14ac:dyDescent="0.3">
      <c r="K33" s="86"/>
      <c r="L33" s="86"/>
      <c r="M33" s="86"/>
      <c r="N33" s="86"/>
      <c r="O33" s="86"/>
      <c r="P33" s="86"/>
      <c r="Q33" s="86"/>
      <c r="R33" s="86"/>
      <c r="S33" s="86"/>
      <c r="T33" s="86"/>
    </row>
  </sheetData>
  <mergeCells count="4">
    <mergeCell ref="B16:C16"/>
    <mergeCell ref="D16:E16"/>
    <mergeCell ref="F16:G16"/>
    <mergeCell ref="A22:I22"/>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I12"/>
  <sheetViews>
    <sheetView workbookViewId="0"/>
  </sheetViews>
  <sheetFormatPr baseColWidth="10" defaultRowHeight="15" x14ac:dyDescent="0.25"/>
  <cols>
    <col min="6" max="7" width="13.28515625" customWidth="1"/>
  </cols>
  <sheetData>
    <row r="1" spans="1:9" ht="16.5" x14ac:dyDescent="0.3">
      <c r="A1" s="16" t="s">
        <v>169</v>
      </c>
    </row>
    <row r="2" spans="1:9" ht="16.5" x14ac:dyDescent="0.3">
      <c r="A2" s="25"/>
      <c r="B2" s="224" t="s">
        <v>74</v>
      </c>
      <c r="C2" s="224"/>
      <c r="D2" s="224" t="s">
        <v>83</v>
      </c>
      <c r="E2" s="224"/>
      <c r="F2" s="225" t="s">
        <v>105</v>
      </c>
      <c r="G2" s="225"/>
      <c r="H2" s="34" t="s">
        <v>106</v>
      </c>
    </row>
    <row r="3" spans="1:9" ht="16.5" x14ac:dyDescent="0.3">
      <c r="A3" s="26"/>
      <c r="B3" s="17" t="s">
        <v>102</v>
      </c>
      <c r="C3" s="17" t="s">
        <v>103</v>
      </c>
      <c r="D3" s="17" t="s">
        <v>102</v>
      </c>
      <c r="E3" s="17" t="s">
        <v>103</v>
      </c>
      <c r="F3" s="17" t="s">
        <v>74</v>
      </c>
      <c r="G3" s="17" t="s">
        <v>83</v>
      </c>
      <c r="H3" s="17" t="s">
        <v>107</v>
      </c>
    </row>
    <row r="4" spans="1:9" ht="16.5" x14ac:dyDescent="0.3">
      <c r="A4" s="2" t="s">
        <v>42</v>
      </c>
      <c r="B4" s="61">
        <v>2868</v>
      </c>
      <c r="C4" s="61">
        <v>2395</v>
      </c>
      <c r="D4" s="61">
        <v>1220</v>
      </c>
      <c r="E4" s="61">
        <v>1076</v>
      </c>
      <c r="F4" s="10">
        <f>C4/B4</f>
        <v>0.83507670850767091</v>
      </c>
      <c r="G4" s="10">
        <f>E4/D4</f>
        <v>0.88196721311475412</v>
      </c>
      <c r="H4" s="37">
        <f>(G4-F4)*100</f>
        <v>4.6890504607083212</v>
      </c>
    </row>
    <row r="5" spans="1:9" ht="16.5" x14ac:dyDescent="0.3">
      <c r="A5" s="2" t="s">
        <v>108</v>
      </c>
      <c r="B5" s="61">
        <v>582</v>
      </c>
      <c r="C5" s="61">
        <v>481</v>
      </c>
      <c r="D5" s="61">
        <v>284</v>
      </c>
      <c r="E5" s="61">
        <v>231</v>
      </c>
      <c r="F5" s="10">
        <f t="shared" ref="F5:F6" si="0">C5/B5</f>
        <v>0.82646048109965631</v>
      </c>
      <c r="G5" s="10">
        <f t="shared" ref="G5:G6" si="1">E5/D5</f>
        <v>0.81338028169014087</v>
      </c>
      <c r="H5" s="37">
        <f t="shared" ref="H5:H7" si="2">(G5-F5)*100</f>
        <v>-1.3080199409515436</v>
      </c>
    </row>
    <row r="6" spans="1:9" ht="16.5" x14ac:dyDescent="0.3">
      <c r="A6" s="2" t="s">
        <v>47</v>
      </c>
      <c r="B6" s="61">
        <v>378</v>
      </c>
      <c r="C6" s="61">
        <v>291</v>
      </c>
      <c r="D6" s="61">
        <v>301</v>
      </c>
      <c r="E6" s="61">
        <v>247</v>
      </c>
      <c r="F6" s="10">
        <f t="shared" si="0"/>
        <v>0.76984126984126988</v>
      </c>
      <c r="G6" s="10">
        <f t="shared" si="1"/>
        <v>0.82059800664451832</v>
      </c>
      <c r="H6" s="37">
        <f t="shared" si="2"/>
        <v>5.0756736803248437</v>
      </c>
    </row>
    <row r="7" spans="1:9" ht="16.5" x14ac:dyDescent="0.3">
      <c r="A7" s="2" t="s">
        <v>49</v>
      </c>
      <c r="B7" s="61">
        <v>581</v>
      </c>
      <c r="C7" s="61">
        <v>420</v>
      </c>
      <c r="D7" s="61">
        <v>1939</v>
      </c>
      <c r="E7" s="61">
        <v>1458</v>
      </c>
      <c r="F7" s="10">
        <f t="shared" ref="F7" si="3">C7/B7</f>
        <v>0.72289156626506024</v>
      </c>
      <c r="G7" s="10">
        <f t="shared" ref="G7" si="4">E7/D7</f>
        <v>0.75193398659102628</v>
      </c>
      <c r="H7" s="37">
        <f t="shared" si="2"/>
        <v>2.9042420325966045</v>
      </c>
    </row>
    <row r="8" spans="1:9" ht="25.5" customHeight="1" x14ac:dyDescent="0.25">
      <c r="A8" s="202" t="s">
        <v>170</v>
      </c>
      <c r="B8" s="202"/>
      <c r="C8" s="202"/>
      <c r="D8" s="202"/>
      <c r="E8" s="202"/>
      <c r="F8" s="202"/>
      <c r="G8" s="202"/>
      <c r="H8" s="202"/>
      <c r="I8" s="202"/>
    </row>
    <row r="9" spans="1:9" x14ac:dyDescent="0.25">
      <c r="A9" s="42" t="s">
        <v>121</v>
      </c>
    </row>
    <row r="10" spans="1:9" x14ac:dyDescent="0.25">
      <c r="A10" s="43" t="s">
        <v>125</v>
      </c>
    </row>
    <row r="12" spans="1:9" x14ac:dyDescent="0.25">
      <c r="A12" s="46" t="s">
        <v>149</v>
      </c>
    </row>
  </sheetData>
  <mergeCells count="4">
    <mergeCell ref="B2:C2"/>
    <mergeCell ref="D2:E2"/>
    <mergeCell ref="F2:G2"/>
    <mergeCell ref="A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27"/>
  <sheetViews>
    <sheetView workbookViewId="0">
      <selection activeCell="M34" sqref="M34"/>
    </sheetView>
  </sheetViews>
  <sheetFormatPr baseColWidth="10" defaultRowHeight="15" x14ac:dyDescent="0.25"/>
  <sheetData>
    <row r="1" spans="1:1" ht="16.5" x14ac:dyDescent="0.25">
      <c r="A1" s="1" t="s">
        <v>195</v>
      </c>
    </row>
    <row r="2" spans="1:1" x14ac:dyDescent="0.25">
      <c r="A2" s="39"/>
    </row>
    <row r="17" spans="1:9" ht="16.5" x14ac:dyDescent="0.3">
      <c r="A17" s="25"/>
      <c r="B17" s="224" t="s">
        <v>114</v>
      </c>
      <c r="C17" s="224"/>
      <c r="D17" s="224" t="s">
        <v>115</v>
      </c>
      <c r="E17" s="224"/>
      <c r="F17" s="225" t="s">
        <v>105</v>
      </c>
      <c r="G17" s="225"/>
      <c r="H17" s="34" t="s">
        <v>106</v>
      </c>
    </row>
    <row r="18" spans="1:9" ht="16.5" x14ac:dyDescent="0.3">
      <c r="A18" s="26"/>
      <c r="B18" s="17" t="s">
        <v>102</v>
      </c>
      <c r="C18" s="17" t="s">
        <v>103</v>
      </c>
      <c r="D18" s="17" t="s">
        <v>102</v>
      </c>
      <c r="E18" s="17" t="s">
        <v>103</v>
      </c>
      <c r="F18" s="17" t="s">
        <v>114</v>
      </c>
      <c r="G18" s="17" t="s">
        <v>115</v>
      </c>
      <c r="H18" s="17" t="s">
        <v>107</v>
      </c>
    </row>
    <row r="19" spans="1:9" ht="16.5" x14ac:dyDescent="0.3">
      <c r="A19" s="2" t="s">
        <v>42</v>
      </c>
      <c r="B19" s="61">
        <v>1243</v>
      </c>
      <c r="C19" s="61">
        <v>1115</v>
      </c>
      <c r="D19" s="61">
        <v>2845</v>
      </c>
      <c r="E19" s="61">
        <v>2356</v>
      </c>
      <c r="F19" s="10">
        <f>C19/B19</f>
        <v>0.89702333065164919</v>
      </c>
      <c r="G19" s="10">
        <f>E19/D19</f>
        <v>0.82811950790861155</v>
      </c>
      <c r="H19" s="37">
        <f>(F19-G19)*100</f>
        <v>6.8903822743037635</v>
      </c>
    </row>
    <row r="20" spans="1:9" ht="16.5" x14ac:dyDescent="0.3">
      <c r="A20" s="2" t="s">
        <v>108</v>
      </c>
      <c r="B20" s="61">
        <v>162</v>
      </c>
      <c r="C20" s="61">
        <v>141</v>
      </c>
      <c r="D20" s="61">
        <v>704</v>
      </c>
      <c r="E20" s="61">
        <v>571</v>
      </c>
      <c r="F20" s="10">
        <f t="shared" ref="F20:F22" si="0">C20/B20</f>
        <v>0.87037037037037035</v>
      </c>
      <c r="G20" s="10">
        <f t="shared" ref="G20:G22" si="1">E20/D20</f>
        <v>0.81107954545454541</v>
      </c>
      <c r="H20" s="37">
        <f t="shared" ref="H20:H22" si="2">(F20-G20)*100</f>
        <v>5.9290824915824931</v>
      </c>
    </row>
    <row r="21" spans="1:9" ht="16.5" x14ac:dyDescent="0.3">
      <c r="A21" s="2" t="s">
        <v>47</v>
      </c>
      <c r="B21" s="61">
        <v>314</v>
      </c>
      <c r="C21" s="61">
        <v>260</v>
      </c>
      <c r="D21" s="61">
        <v>365</v>
      </c>
      <c r="E21" s="61">
        <v>278</v>
      </c>
      <c r="F21" s="10">
        <f t="shared" si="0"/>
        <v>0.82802547770700641</v>
      </c>
      <c r="G21" s="10">
        <f t="shared" si="1"/>
        <v>0.76164383561643834</v>
      </c>
      <c r="H21" s="37">
        <f t="shared" si="2"/>
        <v>6.6381642090568072</v>
      </c>
    </row>
    <row r="22" spans="1:9" ht="16.5" x14ac:dyDescent="0.3">
      <c r="A22" s="2" t="s">
        <v>49</v>
      </c>
      <c r="B22" s="61">
        <v>1094</v>
      </c>
      <c r="C22" s="61">
        <v>856</v>
      </c>
      <c r="D22" s="61">
        <v>1426</v>
      </c>
      <c r="E22" s="61">
        <v>1022</v>
      </c>
      <c r="F22" s="10">
        <f t="shared" si="0"/>
        <v>0.78244972577696525</v>
      </c>
      <c r="G22" s="10">
        <f t="shared" si="1"/>
        <v>0.71669004207573628</v>
      </c>
      <c r="H22" s="37">
        <f t="shared" si="2"/>
        <v>6.5759683701228973</v>
      </c>
    </row>
    <row r="23" spans="1:9" ht="27" customHeight="1" x14ac:dyDescent="0.25">
      <c r="A23" s="202" t="s">
        <v>171</v>
      </c>
      <c r="B23" s="202"/>
      <c r="C23" s="202"/>
      <c r="D23" s="202"/>
      <c r="E23" s="202"/>
      <c r="F23" s="202"/>
      <c r="G23" s="202"/>
      <c r="H23" s="202"/>
      <c r="I23" s="202"/>
    </row>
    <row r="24" spans="1:9" x14ac:dyDescent="0.25">
      <c r="A24" s="42" t="s">
        <v>121</v>
      </c>
    </row>
    <row r="25" spans="1:9" x14ac:dyDescent="0.25">
      <c r="A25" s="43" t="s">
        <v>125</v>
      </c>
    </row>
    <row r="27" spans="1:9" x14ac:dyDescent="0.25">
      <c r="A27" s="46" t="s">
        <v>149</v>
      </c>
    </row>
  </sheetData>
  <mergeCells count="4">
    <mergeCell ref="B17:C17"/>
    <mergeCell ref="D17:E17"/>
    <mergeCell ref="F17:G17"/>
    <mergeCell ref="A23:I2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Définitions</vt:lpstr>
      <vt:lpstr>Graphique 1</vt:lpstr>
      <vt:lpstr>Effectifs</vt:lpstr>
      <vt:lpstr>Tableau 1</vt:lpstr>
      <vt:lpstr>Tableau 2</vt:lpstr>
      <vt:lpstr>Graphique 2</vt:lpstr>
      <vt:lpstr>Tx réussite selon statut</vt:lpstr>
      <vt:lpstr>Tx réussite selon secteur</vt:lpstr>
      <vt:lpstr>Graphique 3</vt:lpstr>
      <vt:lpstr>Poids de l'apprentissage</vt:lpstr>
      <vt:lpstr>Tableau 3</vt:lpstr>
      <vt:lpstr>Graphique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2025-01-09T08:24:23Z</dcterms:modified>
</cp:coreProperties>
</file>