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200" windowHeight="11850" tabRatio="877"/>
  </bookViews>
  <sheets>
    <sheet name="Définitions" sheetId="13" r:id="rId1"/>
    <sheet name="Graphique 1" sheetId="1" r:id="rId2"/>
    <sheet name="Effectifs" sheetId="2" r:id="rId3"/>
    <sheet name="Tableaux 1 et 2" sheetId="3" r:id="rId4"/>
    <sheet name="Tableau 3" sheetId="4" r:id="rId5"/>
    <sheet name="Graphique 2" sheetId="6" r:id="rId6"/>
    <sheet name="Graphique 3" sheetId="8" r:id="rId7"/>
    <sheet name="Tx réussite selon secteur" sheetId="9" r:id="rId8"/>
    <sheet name="Graphique 4" sheetId="10" r:id="rId9"/>
    <sheet name="Poids de l'apprentissage" sheetId="7" r:id="rId10"/>
    <sheet name="Tableau 4" sheetId="11" r:id="rId11"/>
    <sheet name="Graphique 5" sheetId="12"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9" l="1"/>
  <c r="H6" i="9"/>
  <c r="H7" i="9"/>
  <c r="H4" i="9"/>
  <c r="E30" i="3" l="1"/>
  <c r="E29" i="3"/>
  <c r="S19" i="12" l="1"/>
  <c r="S20" i="12"/>
  <c r="J36" i="7" l="1"/>
  <c r="I36" i="7"/>
  <c r="H36" i="7"/>
  <c r="I15" i="3" l="1"/>
  <c r="H18" i="3"/>
  <c r="G18" i="3"/>
  <c r="F15" i="3"/>
  <c r="E15" i="3"/>
  <c r="C18" i="3"/>
  <c r="D18" i="3"/>
  <c r="P8" i="2"/>
  <c r="P5" i="2"/>
  <c r="I32" i="7" l="1"/>
  <c r="O19" i="12" l="1"/>
  <c r="R20" i="12"/>
  <c r="R19" i="12"/>
  <c r="D12" i="11"/>
  <c r="H29" i="7"/>
  <c r="D21" i="4"/>
  <c r="D22" i="4"/>
  <c r="D23" i="4"/>
  <c r="N8" i="2" l="1"/>
  <c r="M8" i="2"/>
  <c r="L8" i="2"/>
  <c r="K8" i="2"/>
  <c r="J8" i="2"/>
  <c r="N5" i="2"/>
  <c r="M5" i="2"/>
  <c r="L5" i="2"/>
  <c r="K5" i="2"/>
  <c r="J5" i="2"/>
  <c r="B20" i="2"/>
  <c r="B16" i="2"/>
  <c r="B21" i="2" l="1"/>
  <c r="P20" i="12" l="1"/>
  <c r="Q20" i="12"/>
  <c r="P19" i="12"/>
  <c r="Q19" i="12"/>
  <c r="D16" i="11"/>
  <c r="D15" i="11"/>
  <c r="D14" i="11"/>
  <c r="D13" i="11"/>
  <c r="D11" i="11"/>
  <c r="D10" i="11"/>
  <c r="D9" i="11"/>
  <c r="D8" i="11"/>
  <c r="D7" i="11"/>
  <c r="D6" i="11"/>
  <c r="D5" i="11"/>
  <c r="D4" i="11"/>
  <c r="J37" i="7" l="1"/>
  <c r="I37" i="7"/>
  <c r="H37" i="7"/>
  <c r="J35" i="7"/>
  <c r="I35" i="7"/>
  <c r="H35" i="7"/>
  <c r="J34" i="7"/>
  <c r="I34" i="7"/>
  <c r="H34" i="7"/>
  <c r="J33" i="7"/>
  <c r="I33" i="7"/>
  <c r="H33" i="7"/>
  <c r="J32" i="7"/>
  <c r="H32" i="7"/>
  <c r="J31" i="7"/>
  <c r="I31" i="7"/>
  <c r="H31" i="7"/>
  <c r="J30" i="7"/>
  <c r="I30" i="7"/>
  <c r="H30" i="7"/>
  <c r="J29" i="7"/>
  <c r="I29" i="7"/>
  <c r="I19" i="6"/>
  <c r="I18" i="6"/>
  <c r="I17" i="6"/>
  <c r="I16" i="6"/>
  <c r="I15" i="6"/>
  <c r="I14" i="6"/>
  <c r="D23" i="6"/>
  <c r="D20" i="4" l="1"/>
  <c r="D19" i="4"/>
  <c r="D18" i="4"/>
  <c r="D17" i="4"/>
  <c r="D16" i="4"/>
  <c r="D15" i="4"/>
  <c r="D14" i="4"/>
  <c r="D13" i="4"/>
  <c r="D12" i="4"/>
  <c r="D11" i="4"/>
  <c r="D10" i="4"/>
  <c r="D9" i="4"/>
  <c r="D8" i="4"/>
  <c r="D7" i="4"/>
  <c r="D6" i="4"/>
  <c r="D5" i="4"/>
  <c r="D4" i="4"/>
  <c r="D32" i="3"/>
  <c r="D31" i="3"/>
  <c r="D30" i="3"/>
  <c r="D29" i="3"/>
  <c r="E21" i="3"/>
  <c r="E20" i="3"/>
  <c r="E19" i="3"/>
  <c r="E17" i="3"/>
  <c r="E16" i="3"/>
  <c r="E13" i="3"/>
  <c r="E12" i="3"/>
  <c r="E11" i="3"/>
  <c r="E9" i="3"/>
  <c r="E8" i="3"/>
  <c r="E7" i="3"/>
  <c r="E5" i="3"/>
  <c r="E4" i="3"/>
  <c r="H22" i="3"/>
  <c r="G22" i="3"/>
  <c r="D22" i="3"/>
  <c r="E22" i="3" s="1"/>
  <c r="C22" i="3"/>
  <c r="H14" i="3"/>
  <c r="G14" i="3"/>
  <c r="D14" i="3"/>
  <c r="C14" i="3"/>
  <c r="H10" i="3"/>
  <c r="G10" i="3"/>
  <c r="D10" i="3"/>
  <c r="E10" i="3" s="1"/>
  <c r="C10" i="3"/>
  <c r="H6" i="3"/>
  <c r="G6" i="3"/>
  <c r="D6" i="3"/>
  <c r="C6" i="3"/>
  <c r="O8" i="2"/>
  <c r="O5" i="2"/>
  <c r="E14" i="3" l="1"/>
  <c r="E18" i="3"/>
  <c r="C23" i="3"/>
  <c r="D23" i="3"/>
  <c r="F17" i="3" s="1"/>
  <c r="G23" i="3"/>
  <c r="H23" i="3"/>
  <c r="E6" i="3"/>
  <c r="I20" i="12"/>
  <c r="D20" i="12"/>
  <c r="E20" i="12"/>
  <c r="F20" i="12"/>
  <c r="G20" i="12"/>
  <c r="H20" i="12"/>
  <c r="J20" i="12"/>
  <c r="K20" i="12"/>
  <c r="L20" i="12"/>
  <c r="M20" i="12"/>
  <c r="N20" i="12"/>
  <c r="O20" i="12"/>
  <c r="C20" i="12"/>
  <c r="D19" i="12"/>
  <c r="E19" i="12"/>
  <c r="F19" i="12"/>
  <c r="G19" i="12"/>
  <c r="H19" i="12"/>
  <c r="I19" i="12"/>
  <c r="J19" i="12"/>
  <c r="K19" i="12"/>
  <c r="L19" i="12"/>
  <c r="M19" i="12"/>
  <c r="N19" i="12"/>
  <c r="C19" i="12"/>
  <c r="F11" i="3" l="1"/>
  <c r="F19" i="3"/>
  <c r="E23" i="3"/>
  <c r="F12" i="3"/>
  <c r="F20" i="3"/>
  <c r="F6" i="3"/>
  <c r="F21" i="3"/>
  <c r="F5" i="3"/>
  <c r="F16" i="3"/>
  <c r="F8" i="3"/>
  <c r="F13" i="3"/>
  <c r="F4" i="3"/>
  <c r="F9" i="3"/>
  <c r="F22" i="3"/>
  <c r="F7" i="3"/>
  <c r="F10" i="3"/>
  <c r="F18" i="3"/>
  <c r="F23" i="3"/>
  <c r="F14" i="3"/>
  <c r="G22" i="10"/>
  <c r="F22" i="10"/>
  <c r="G21" i="10"/>
  <c r="F21" i="10"/>
  <c r="G20" i="10"/>
  <c r="F20" i="10"/>
  <c r="G19" i="10"/>
  <c r="F19" i="10"/>
  <c r="F7" i="9"/>
  <c r="G7" i="9"/>
  <c r="G6" i="9"/>
  <c r="F6" i="9"/>
  <c r="G5" i="9"/>
  <c r="F5" i="9"/>
  <c r="G4" i="9"/>
  <c r="F4" i="9"/>
  <c r="H19" i="10" l="1"/>
  <c r="H20" i="10"/>
  <c r="H21" i="10"/>
  <c r="H22" i="10"/>
  <c r="P9" i="8"/>
  <c r="O9" i="8"/>
  <c r="N9" i="8"/>
  <c r="M9" i="8"/>
  <c r="F20" i="8"/>
  <c r="F19" i="8"/>
  <c r="G19" i="8"/>
  <c r="F21" i="8"/>
  <c r="G21" i="8"/>
  <c r="G18" i="8"/>
  <c r="F18" i="8"/>
  <c r="H18" i="8" s="1"/>
  <c r="H21" i="8" l="1"/>
  <c r="H19" i="8"/>
  <c r="D22" i="6" l="1"/>
  <c r="D21" i="6"/>
  <c r="D19" i="6"/>
  <c r="D18" i="6"/>
  <c r="D17" i="6"/>
  <c r="D16" i="6"/>
  <c r="D15" i="6"/>
  <c r="D14" i="6"/>
  <c r="I23" i="3" l="1"/>
  <c r="I22" i="3"/>
  <c r="I21" i="3"/>
  <c r="I20" i="3"/>
  <c r="I19" i="3"/>
  <c r="I18" i="3"/>
  <c r="I17" i="3"/>
  <c r="I16" i="3"/>
  <c r="I14" i="3"/>
  <c r="I13" i="3"/>
  <c r="I12" i="3"/>
  <c r="I11" i="3"/>
  <c r="I10" i="3"/>
  <c r="I9" i="3"/>
  <c r="I8" i="3"/>
  <c r="I7" i="3"/>
  <c r="I6" i="3"/>
  <c r="I5" i="3"/>
  <c r="I4" i="3"/>
  <c r="O21" i="2" l="1"/>
  <c r="N21" i="2"/>
  <c r="M21" i="2"/>
  <c r="L21" i="2"/>
  <c r="K21" i="2"/>
  <c r="J21" i="2"/>
  <c r="I21" i="2"/>
  <c r="O16" i="2"/>
  <c r="N16" i="2"/>
  <c r="M16" i="2"/>
  <c r="L16" i="2"/>
  <c r="K16" i="2"/>
  <c r="J16" i="2"/>
  <c r="I16" i="2"/>
  <c r="J23" i="2" l="1"/>
  <c r="J22" i="2" s="1"/>
  <c r="L23" i="2"/>
  <c r="L17" i="2" s="1"/>
  <c r="I23" i="2"/>
  <c r="I17" i="2" s="1"/>
  <c r="M23" i="2"/>
  <c r="M17" i="2" s="1"/>
  <c r="N23" i="2"/>
  <c r="N17" i="2" s="1"/>
  <c r="K23" i="2"/>
  <c r="K17" i="2" s="1"/>
  <c r="O23" i="2"/>
  <c r="O17" i="2" s="1"/>
  <c r="D15" i="2"/>
  <c r="E15" i="2"/>
  <c r="D17" i="2"/>
  <c r="E17" i="2"/>
  <c r="D18" i="2"/>
  <c r="E18" i="2"/>
  <c r="D19" i="2"/>
  <c r="E19" i="2"/>
  <c r="E14" i="2"/>
  <c r="D14" i="2"/>
  <c r="C20" i="2"/>
  <c r="E20" i="2"/>
  <c r="C16" i="2"/>
  <c r="C21" i="2" s="1"/>
  <c r="D21" i="2" s="1"/>
  <c r="E10" i="2"/>
  <c r="D10" i="2"/>
  <c r="E9" i="2"/>
  <c r="D9" i="2"/>
  <c r="E5" i="2"/>
  <c r="D5" i="2"/>
  <c r="E7" i="2"/>
  <c r="D7" i="2"/>
  <c r="E3" i="2"/>
  <c r="D3" i="2"/>
  <c r="E6" i="2"/>
  <c r="D6" i="2"/>
  <c r="E4" i="2"/>
  <c r="D4" i="2"/>
  <c r="E8" i="2"/>
  <c r="D8" i="2"/>
  <c r="M22" i="2" l="1"/>
  <c r="I22" i="2"/>
  <c r="L22" i="2"/>
  <c r="O22" i="2"/>
  <c r="J17" i="2"/>
  <c r="N22" i="2"/>
  <c r="K22" i="2"/>
  <c r="E21" i="2"/>
  <c r="D20" i="2"/>
  <c r="D16" i="2"/>
  <c r="E16" i="2"/>
</calcChain>
</file>

<file path=xl/sharedStrings.xml><?xml version="1.0" encoding="utf-8"?>
<sst xmlns="http://schemas.openxmlformats.org/spreadsheetml/2006/main" count="431" uniqueCount="196">
  <si>
    <r>
      <t xml:space="preserve">Graphique 1. </t>
    </r>
    <r>
      <rPr>
        <b/>
        <sz val="11"/>
        <color rgb="FF000000"/>
        <rFont val="Arial Narrow"/>
        <family val="2"/>
      </rPr>
      <t>Evolution du nombre d’apprentis de l’académie par niveau</t>
    </r>
  </si>
  <si>
    <t>2008</t>
  </si>
  <si>
    <t>2009</t>
  </si>
  <si>
    <t>2010</t>
  </si>
  <si>
    <t>2011</t>
  </si>
  <si>
    <t>2012</t>
  </si>
  <si>
    <t>2013</t>
  </si>
  <si>
    <t>2014</t>
  </si>
  <si>
    <t>2015</t>
  </si>
  <si>
    <t>2016</t>
  </si>
  <si>
    <t>2017</t>
  </si>
  <si>
    <t>2018</t>
  </si>
  <si>
    <t>NIVEAU 3</t>
  </si>
  <si>
    <t>NIVEAU 4</t>
  </si>
  <si>
    <t>NIVEAU 5</t>
  </si>
  <si>
    <t>NIVEAU 6</t>
  </si>
  <si>
    <t>NIVEAU 7</t>
  </si>
  <si>
    <t>045</t>
  </si>
  <si>
    <t>028</t>
  </si>
  <si>
    <t>037</t>
  </si>
  <si>
    <t>018</t>
  </si>
  <si>
    <t>041</t>
  </si>
  <si>
    <t>036</t>
  </si>
  <si>
    <t>Académie</t>
  </si>
  <si>
    <t>France + 5 DOM</t>
  </si>
  <si>
    <t>Evolution</t>
  </si>
  <si>
    <t>Evolution du nombre d’apprentis par département</t>
  </si>
  <si>
    <t>pré-bac</t>
  </si>
  <si>
    <t>post-bac</t>
  </si>
  <si>
    <t>Evolution du nombre d’apprentis selon le niveau de formation</t>
  </si>
  <si>
    <t>Apprentis du supérieur</t>
  </si>
  <si>
    <t>Total apprentis</t>
  </si>
  <si>
    <t>Part des apprentis du supérieur</t>
  </si>
  <si>
    <t>Evolution de la part des apprentis du supérieur</t>
  </si>
  <si>
    <t>Total général</t>
  </si>
  <si>
    <t>Total pré-bac</t>
  </si>
  <si>
    <t>Total post-bac</t>
  </si>
  <si>
    <t>Part des apprentis du secondaire</t>
  </si>
  <si>
    <t>Niveau</t>
  </si>
  <si>
    <t>Diplôme    préparé</t>
  </si>
  <si>
    <t>Effectifs  d’apprentis</t>
  </si>
  <si>
    <t>Niveau 3</t>
  </si>
  <si>
    <t>CAP</t>
  </si>
  <si>
    <t>Autres</t>
  </si>
  <si>
    <t>Total</t>
  </si>
  <si>
    <t>Niveau 4</t>
  </si>
  <si>
    <t>Bac Pro</t>
  </si>
  <si>
    <t>BP</t>
  </si>
  <si>
    <t>Niveau 5</t>
  </si>
  <si>
    <t>BTS</t>
  </si>
  <si>
    <t>DUT</t>
  </si>
  <si>
    <t>Niveau 6</t>
  </si>
  <si>
    <t>Licence</t>
  </si>
  <si>
    <t>Niveau 7</t>
  </si>
  <si>
    <t>Ingénieur</t>
  </si>
  <si>
    <t>Master</t>
  </si>
  <si>
    <t>Effectifs  d’entrants en apprentissage</t>
  </si>
  <si>
    <r>
      <rPr>
        <b/>
        <sz val="11"/>
        <color theme="4"/>
        <rFont val="Arial Narrow"/>
        <family val="2"/>
      </rPr>
      <t>Tableau 1.</t>
    </r>
    <r>
      <rPr>
        <b/>
        <sz val="11"/>
        <color theme="1"/>
        <rFont val="Arial Narrow"/>
        <family val="2"/>
      </rPr>
      <t xml:space="preserve"> Répartition et évolution des effectifs d’apprentis et d’entrants en apprentissage selon le diplôme préparé</t>
    </r>
  </si>
  <si>
    <t>Diplôme préparé</t>
  </si>
  <si>
    <t>Effectifs</t>
  </si>
  <si>
    <r>
      <rPr>
        <b/>
        <sz val="11"/>
        <color theme="4"/>
        <rFont val="Arial Narrow"/>
        <family val="2"/>
      </rPr>
      <t>Tableau 2.</t>
    </r>
    <r>
      <rPr>
        <b/>
        <sz val="11"/>
        <color theme="1"/>
        <rFont val="Arial Narrow"/>
        <family val="2"/>
      </rPr>
      <t xml:space="preserve"> Répartition et évolution du nombre d’entrées en apprentissage après la classe de 3ème</t>
    </r>
  </si>
  <si>
    <t>Domaine de spécialité</t>
  </si>
  <si>
    <t xml:space="preserve">Effectifs totaux </t>
  </si>
  <si>
    <t>Niv. 3</t>
  </si>
  <si>
    <t>Niv. 4</t>
  </si>
  <si>
    <t>Niv. 5</t>
  </si>
  <si>
    <t>Niv. 6</t>
  </si>
  <si>
    <t>Niv. 7</t>
  </si>
  <si>
    <t>FORMATIONS DISCIPLINAIRES</t>
  </si>
  <si>
    <t>Spécialités pluri-technologiques de la production</t>
  </si>
  <si>
    <t>Agriculture, pêche, forêt et espaces verts</t>
  </si>
  <si>
    <t>Transformations</t>
  </si>
  <si>
    <t>dont agro-alimentaire, alimentation, cuisine</t>
  </si>
  <si>
    <t>Génie civil, construction et bois</t>
  </si>
  <si>
    <t>Matériaux souples</t>
  </si>
  <si>
    <t>Mécanique, électricité, électronique</t>
  </si>
  <si>
    <t>dont moteurs et mécanique auto</t>
  </si>
  <si>
    <t>PRODUCTION</t>
  </si>
  <si>
    <t>Spécialités plurivalentes des services</t>
  </si>
  <si>
    <t>Echanges et gestion</t>
  </si>
  <si>
    <t>dont commerce, vente</t>
  </si>
  <si>
    <t>Communication et information</t>
  </si>
  <si>
    <t>Services aux personnes</t>
  </si>
  <si>
    <t>dont accueil, hôtellerie, tourisme</t>
  </si>
  <si>
    <t>dont coiffure, esthétique, autres services aux personnes</t>
  </si>
  <si>
    <t>Services à la collectivité</t>
  </si>
  <si>
    <t>SERVICES</t>
  </si>
  <si>
    <t>TOTAL</t>
  </si>
  <si>
    <r>
      <rPr>
        <b/>
        <sz val="11"/>
        <color theme="4"/>
        <rFont val="Arial Narrow"/>
        <family val="2"/>
      </rPr>
      <t xml:space="preserve">Tableau 3. </t>
    </r>
    <r>
      <rPr>
        <b/>
        <sz val="11"/>
        <color theme="1"/>
        <rFont val="Arial Narrow"/>
        <family val="2"/>
      </rPr>
      <t xml:space="preserve">Répartition et évolution des effectifs d’apprentis selon le domaine de spécialité et le niveau de formation </t>
    </r>
  </si>
  <si>
    <t>F</t>
  </si>
  <si>
    <t>M</t>
  </si>
  <si>
    <t>Ensemble</t>
  </si>
  <si>
    <t>part des femmes</t>
  </si>
  <si>
    <t>BRETAGNE</t>
  </si>
  <si>
    <t>CORSE</t>
  </si>
  <si>
    <t>GUADELOUPE</t>
  </si>
  <si>
    <t>GUYANE</t>
  </si>
  <si>
    <t>MARTINIQUE</t>
  </si>
  <si>
    <t>NORMANDIE</t>
  </si>
  <si>
    <t>OCCITANIE</t>
  </si>
  <si>
    <t>Population 16-25 ans</t>
  </si>
  <si>
    <t>Nb apprentis</t>
  </si>
  <si>
    <t>Part des apprentis</t>
  </si>
  <si>
    <t>APPRENTIS</t>
  </si>
  <si>
    <t>Apprentis</t>
  </si>
  <si>
    <t>Scolaires</t>
  </si>
  <si>
    <t>présents</t>
  </si>
  <si>
    <t>admis</t>
  </si>
  <si>
    <t>Bac pro</t>
  </si>
  <si>
    <t>Taux de réussite</t>
  </si>
  <si>
    <t>Ecart</t>
  </si>
  <si>
    <t>(points)</t>
  </si>
  <si>
    <t>BAC PRO</t>
  </si>
  <si>
    <t>ENS A DIST</t>
  </si>
  <si>
    <t>FORM CONT</t>
  </si>
  <si>
    <t>INDIVIDUEL</t>
  </si>
  <si>
    <t>SCOLAIRE</t>
  </si>
  <si>
    <t>% apprentis</t>
  </si>
  <si>
    <t>Filles</t>
  </si>
  <si>
    <t>Garçons</t>
  </si>
  <si>
    <r>
      <rPr>
        <b/>
        <sz val="11"/>
        <color theme="4"/>
        <rFont val="Arial Narrow"/>
        <family val="2"/>
      </rPr>
      <t>Tableau 4.</t>
    </r>
    <r>
      <rPr>
        <b/>
        <sz val="11"/>
        <color theme="1"/>
        <rFont val="Arial Narrow"/>
        <family val="2"/>
      </rPr>
      <t xml:space="preserve"> Répartition et évolution des effectifs d’apprentis du CFA académique selon le domaine de spécialité et le niveau de formation
</t>
    </r>
  </si>
  <si>
    <r>
      <t xml:space="preserve">Graphique 5. </t>
    </r>
    <r>
      <rPr>
        <b/>
        <sz val="11"/>
        <color rgb="FF000000"/>
        <rFont val="Arial Narrow"/>
        <family val="2"/>
      </rPr>
      <t>Evolution des effectifs d’apprentis au sein du CFA académique et de l’académie (base 100)</t>
    </r>
  </si>
  <si>
    <t>2006</t>
  </si>
  <si>
    <t>2007</t>
  </si>
  <si>
    <t>CFA académique</t>
  </si>
  <si>
    <t>Base 100 2006</t>
  </si>
  <si>
    <r>
      <t xml:space="preserve">Source : </t>
    </r>
    <r>
      <rPr>
        <sz val="9"/>
        <rFont val="Arial"/>
        <family val="2"/>
      </rPr>
      <t>Rectorat - DEP, enquête SIFA.</t>
    </r>
  </si>
  <si>
    <r>
      <rPr>
        <b/>
        <sz val="9"/>
        <rFont val="Arial"/>
        <family val="2"/>
      </rPr>
      <t>Champ</t>
    </r>
    <r>
      <rPr>
        <sz val="9"/>
        <rFont val="Arial"/>
        <family val="2"/>
      </rPr>
      <t xml:space="preserve"> : Académie.</t>
    </r>
  </si>
  <si>
    <r>
      <rPr>
        <b/>
        <sz val="9"/>
        <rFont val="Arial"/>
        <family val="2"/>
      </rPr>
      <t>Champ</t>
    </r>
    <r>
      <rPr>
        <sz val="9"/>
        <rFont val="Arial"/>
        <family val="2"/>
      </rPr>
      <t xml:space="preserve"> : Académie, population et apprentis agés de 16 à 25 ans.</t>
    </r>
  </si>
  <si>
    <r>
      <rPr>
        <b/>
        <sz val="9"/>
        <rFont val="Arial"/>
        <family val="2"/>
      </rPr>
      <t>Champ</t>
    </r>
    <r>
      <rPr>
        <sz val="9"/>
        <rFont val="Arial"/>
        <family val="2"/>
      </rPr>
      <t xml:space="preserve"> : France métropolitaine + DOM, Académie, scolaires et apprentis du second cycle professionnel</t>
    </r>
  </si>
  <si>
    <r>
      <rPr>
        <b/>
        <sz val="9"/>
        <rFont val="Arial"/>
        <family val="2"/>
      </rPr>
      <t>Champ</t>
    </r>
    <r>
      <rPr>
        <sz val="9"/>
        <rFont val="Arial"/>
        <family val="2"/>
      </rPr>
      <t xml:space="preserve"> : Académie, France + DOM.</t>
    </r>
  </si>
  <si>
    <r>
      <t xml:space="preserve">Source : </t>
    </r>
    <r>
      <rPr>
        <sz val="9"/>
        <rFont val="Arial"/>
        <family val="2"/>
      </rPr>
      <t>Rectorat - DEP.</t>
    </r>
  </si>
  <si>
    <t>Définitions</t>
  </si>
  <si>
    <t xml:space="preserve">Les apprentis sont théoriquement des jeunes âgés de 16 à 25 ans qui préparent un diplôme de l’enseignement professionnel ou technologique (ou une certification) dans le cadre d’un contrat de travail de type particulier, associant une formation en entreprise (sous la responsabilité d’un maître d’apprentissage) et des enseignements dispensés dans un CFA. Des dérogations sur la limite d’âge sont possibles, en cas d’enchaînement de formations en apprentissage, de reprise d’un commerce et également pour les personnes reconnues en tant que travailleur handicapé.
  </t>
  </si>
  <si>
    <t>Entrées en apprentissage</t>
  </si>
  <si>
    <t xml:space="preserve">Les entrées en apprentissage concernent les apprentis inscrits dans une première année d’apprentissage, pour la totalité d’un cursus en apprentissage ou seulement une partie. Ces apprentis peuvent provenir de la voie scolaire ou d’une autre situation (emploi, sans emploi, stage, etc…).
</t>
  </si>
  <si>
    <t>Source</t>
  </si>
  <si>
    <t xml:space="preserve">Le système d’information sur la formation des apprentis (SIFA) recueille auprès des CFA de façon exhaustive des données individuelles, depuis 2006, sur les personnes inscrites en apprentissage et présentes au 31 décembre de chaque année.  Les données définitives sont mises à disposition des académies en fin d’année civile suivante. Au niveau national, le champ couvert est la France métropolitaine et les DOM (y compris Mayotte depuis 2011).
</t>
  </si>
  <si>
    <r>
      <rPr>
        <b/>
        <sz val="9"/>
        <rFont val="Arial"/>
        <family val="2"/>
      </rPr>
      <t>Champ</t>
    </r>
    <r>
      <rPr>
        <sz val="9"/>
        <rFont val="Arial"/>
        <family val="2"/>
      </rPr>
      <t xml:space="preserve"> : Académie, départements.</t>
    </r>
  </si>
  <si>
    <t>2019</t>
  </si>
  <si>
    <t>2020</t>
  </si>
  <si>
    <t>-</t>
  </si>
  <si>
    <t>France métro.</t>
  </si>
  <si>
    <t>3</t>
  </si>
  <si>
    <t>4</t>
  </si>
  <si>
    <t>MAYOTTE</t>
  </si>
  <si>
    <r>
      <rPr>
        <b/>
        <sz val="9"/>
        <rFont val="Arial"/>
        <family val="2"/>
      </rPr>
      <t>Champ</t>
    </r>
    <r>
      <rPr>
        <sz val="9"/>
        <rFont val="Arial"/>
        <family val="2"/>
      </rPr>
      <t xml:space="preserve"> : France métropolitaine + DOM, population et apprentis agés de 16 à 25 ans.</t>
    </r>
  </si>
  <si>
    <t>2021</t>
  </si>
  <si>
    <t>Total 2021</t>
  </si>
  <si>
    <t>HAUTS-DE-FRANCE</t>
  </si>
  <si>
    <t>ILE-DE-FRANCE</t>
  </si>
  <si>
    <t>NOUVELLE-AQUITAINE</t>
  </si>
  <si>
    <t>Académie (2021)</t>
  </si>
  <si>
    <t>Réf. : Stats infos, n° 23.09 © DEP</t>
  </si>
  <si>
    <t>2022</t>
  </si>
  <si>
    <r>
      <rPr>
        <b/>
        <sz val="9"/>
        <rFont val="Arial"/>
        <family val="2"/>
      </rPr>
      <t xml:space="preserve">Lecture </t>
    </r>
    <r>
      <rPr>
        <sz val="9"/>
        <rFont val="Arial"/>
        <family val="2"/>
      </rPr>
      <t>: En 2012, dans l'académie, on comptait un total de 20 152 apprentis, dont 9 480 inscrits en formation de niveau 3.</t>
    </r>
  </si>
  <si>
    <r>
      <rPr>
        <b/>
        <sz val="9"/>
        <rFont val="Arial"/>
        <family val="2"/>
      </rPr>
      <t>Lecture</t>
    </r>
    <r>
      <rPr>
        <sz val="9"/>
        <rFont val="Arial"/>
        <family val="2"/>
      </rPr>
      <t xml:space="preserve"> : Entre 2021 et 2022, les 2 564 apprentis supplémentaires de l'académie représentent une augmentation de 9,1 % .</t>
    </r>
  </si>
  <si>
    <r>
      <t>Lecture</t>
    </r>
    <r>
      <rPr>
        <sz val="9"/>
        <color theme="1"/>
        <rFont val="Arial"/>
        <family val="2"/>
      </rPr>
      <t xml:space="preserve"> : Dans l'académie, la part des apprentis du supérieur était de 31 % en 2016 et est passée à 49 % en 2022.</t>
    </r>
  </si>
  <si>
    <r>
      <t>Lecture</t>
    </r>
    <r>
      <rPr>
        <sz val="9"/>
        <color theme="1"/>
        <rFont val="Arial"/>
        <family val="2"/>
      </rPr>
      <t xml:space="preserve"> : La part des apprentis du supérieur est de 54 % en 2022 dans le département du Cher.</t>
    </r>
  </si>
  <si>
    <t>Bachelor</t>
  </si>
  <si>
    <t>Poids de la formation en 2022 (%)</t>
  </si>
  <si>
    <r>
      <t>Lecture</t>
    </r>
    <r>
      <rPr>
        <sz val="9"/>
        <color theme="1"/>
        <rFont val="Arial"/>
        <family val="2"/>
      </rPr>
      <t xml:space="preserve"> : Entre 2021 et 2022, dans l'académie, le nombre d'apprentis inscrits en CAP est passé de 8 654 à 9 306, représentant une hausse de 7,5 %. Les apprentis préparant un CAP représentent 30,2 % du nombre total d'apprentis de 2022. L'effectif des entrant en apprentissage en CAP a augmenté de 4 % entre 2021 et 2022 (en passant de 3 923 à 4 079).</t>
    </r>
  </si>
  <si>
    <r>
      <rPr>
        <b/>
        <sz val="9"/>
        <rFont val="Arial"/>
        <family val="2"/>
      </rPr>
      <t>Lecture</t>
    </r>
    <r>
      <rPr>
        <sz val="9"/>
        <rFont val="Arial"/>
        <family val="2"/>
      </rPr>
      <t xml:space="preserve"> : Le nombre d'entrants en apprentissage issus de la classe de 3ème a augmenté de 12,6 % entre 2021 et 2022.</t>
    </r>
  </si>
  <si>
    <t>Répartion des apprentis selon le niveau et le département de formation en 2022</t>
  </si>
  <si>
    <t>Effectifs 2022</t>
  </si>
  <si>
    <t>Evolution 2021-2022 selon les niveaux de formation</t>
  </si>
  <si>
    <r>
      <t>Lecture</t>
    </r>
    <r>
      <rPr>
        <sz val="9"/>
        <color theme="1"/>
        <rFont val="Arial"/>
        <family val="2"/>
      </rPr>
      <t xml:space="preserve"> : Entre 2021 et 2022, dans l'académie, le nombre d'apprentis du secteur de la production est passé de 13 613 à 13 976 représentant une augmentation de 2,7 %. Parmi eux, 7 025 suivent une formation de niveau 3 en 2022.</t>
    </r>
  </si>
  <si>
    <r>
      <rPr>
        <b/>
        <sz val="11"/>
        <color theme="4"/>
        <rFont val="Arial Narrow"/>
        <family val="2"/>
      </rPr>
      <t>Graphique 2.</t>
    </r>
    <r>
      <rPr>
        <b/>
        <sz val="11"/>
        <color theme="1"/>
        <rFont val="Arial Narrow"/>
        <family val="2"/>
      </rPr>
      <t xml:space="preserve"> Part des femmes parmi les apprentis selon le niveau de formation à la rentrée 2022 (%)</t>
    </r>
  </si>
  <si>
    <t>Total 2012</t>
  </si>
  <si>
    <t>Total 2022</t>
  </si>
  <si>
    <r>
      <rPr>
        <b/>
        <sz val="9"/>
        <rFont val="Arial"/>
        <family val="2"/>
      </rPr>
      <t xml:space="preserve">Lecture </t>
    </r>
    <r>
      <rPr>
        <sz val="9"/>
        <rFont val="Arial"/>
        <family val="2"/>
      </rPr>
      <t>: En 2022, dans l'académie, les femmes représentent 38 % des apprentis.</t>
    </r>
  </si>
  <si>
    <t>Poids des apprentis parmi la population des 16-25 ans par région en 2022</t>
  </si>
  <si>
    <t>AUVERGNE-RHONE-ALPES</t>
  </si>
  <si>
    <t>BOURGOGNE-FRANCHE-COMTE</t>
  </si>
  <si>
    <t>CENTRE-VAL DE LOIRE</t>
  </si>
  <si>
    <t>GRAND EST</t>
  </si>
  <si>
    <t>LA REUNION</t>
  </si>
  <si>
    <t>PAYS DE LA LOIRE</t>
  </si>
  <si>
    <t>PROVENCE-ALPES-COTE D'AZUR</t>
  </si>
  <si>
    <r>
      <rPr>
        <b/>
        <sz val="9"/>
        <rFont val="Arial"/>
        <family val="2"/>
      </rPr>
      <t xml:space="preserve">Lecture </t>
    </r>
    <r>
      <rPr>
        <sz val="9"/>
        <rFont val="Arial"/>
        <family val="2"/>
      </rPr>
      <t>: En 2022, dans l'académie, les 27 093 apprentis agés de 16 à 25 ans représentent 9,5 % de la population totale de cette tranche d'âge contre 10,4 % au niveau national.</t>
    </r>
  </si>
  <si>
    <t>Poids des apprentis parmi la population des 16-25 ans par département en 2022</t>
  </si>
  <si>
    <r>
      <rPr>
        <b/>
        <sz val="9"/>
        <rFont val="Arial"/>
        <family val="2"/>
      </rPr>
      <t xml:space="preserve">Lecture </t>
    </r>
    <r>
      <rPr>
        <sz val="9"/>
        <rFont val="Arial"/>
        <family val="2"/>
      </rPr>
      <t>: En 2022, dans le Loiret, les 7 766 apprentis agés de 16 à 25 ans représentent 9,6 % de la population totale de cette tranche d'âge, contre 9,5 % au niveau académique.</t>
    </r>
  </si>
  <si>
    <t>Académie (2022)</t>
  </si>
  <si>
    <t>Poids de l'apprentissage dans le second cycle professionnel en 2022</t>
  </si>
  <si>
    <r>
      <rPr>
        <b/>
        <sz val="9"/>
        <rFont val="Arial"/>
        <family val="2"/>
      </rPr>
      <t>Lecture</t>
    </r>
    <r>
      <rPr>
        <sz val="9"/>
        <rFont val="Arial"/>
        <family val="2"/>
      </rPr>
      <t xml:space="preserve"> : Parmi l' ensemble des jeunes préparant un diplôme du second cycle professionnel, les apprentis représentent 41 % dans l'académie en 2022. </t>
    </r>
  </si>
  <si>
    <r>
      <rPr>
        <b/>
        <sz val="11"/>
        <color theme="4"/>
        <rFont val="Arial Narrow"/>
        <family val="2"/>
      </rPr>
      <t xml:space="preserve">Graphique 3. </t>
    </r>
    <r>
      <rPr>
        <b/>
        <sz val="11"/>
        <color theme="1"/>
        <rFont val="Arial Narrow"/>
        <family val="2"/>
      </rPr>
      <t xml:space="preserve">Taux de réussite aux principaux examens professionnels selon le statut à la session 2022 (%)
</t>
    </r>
  </si>
  <si>
    <t>Répartition des diplômés de la session 2022 selon le statut</t>
  </si>
  <si>
    <t>Taux de réussite des apprentis aux principaux examens professionnels selon le secteur de spécialité à la session 2022 (%)</t>
  </si>
  <si>
    <r>
      <rPr>
        <b/>
        <sz val="9"/>
        <rFont val="Arial"/>
        <family val="2"/>
      </rPr>
      <t>Lecture</t>
    </r>
    <r>
      <rPr>
        <sz val="9"/>
        <rFont val="Arial"/>
        <family val="2"/>
      </rPr>
      <t xml:space="preserve"> : À la session 2022, dans l'académie, 85,4 % des apprentis en Bac pro production ont obtenu leur diplôme. 
Ce taux est de 76,2 % pour les apprentis en Bac pro services.</t>
    </r>
  </si>
  <si>
    <r>
      <rPr>
        <b/>
        <sz val="9"/>
        <rFont val="Arial"/>
        <family val="2"/>
      </rPr>
      <t>Lecture</t>
    </r>
    <r>
      <rPr>
        <sz val="9"/>
        <rFont val="Arial"/>
        <family val="2"/>
      </rPr>
      <t xml:space="preserve"> : À la session 2022, dans l'académie, 86,1 % des candidats sous statut scolaire ont obtenu un BTS. Ce taux est de 81,0 % pour les apprentis.</t>
    </r>
  </si>
  <si>
    <r>
      <rPr>
        <b/>
        <sz val="9"/>
        <rFont val="Arial"/>
        <family val="2"/>
      </rPr>
      <t>Lecture</t>
    </r>
    <r>
      <rPr>
        <sz val="9"/>
        <rFont val="Arial"/>
        <family val="2"/>
      </rPr>
      <t xml:space="preserve"> : Parmi les 4 613 diplômés de BTS de l'académie à la session 2022, 37 % ont le statut d'apprentis.</t>
    </r>
  </si>
  <si>
    <r>
      <t xml:space="preserve">Graphique 4. </t>
    </r>
    <r>
      <rPr>
        <b/>
        <sz val="11"/>
        <color rgb="FF000000"/>
        <rFont val="Arial Narrow"/>
        <family val="2"/>
      </rPr>
      <t>Taux de réussite aux principaux examens professionnels selon le genre à la session 2022 (%)</t>
    </r>
  </si>
  <si>
    <r>
      <rPr>
        <b/>
        <sz val="9"/>
        <rFont val="Arial"/>
        <family val="2"/>
      </rPr>
      <t>Lecture</t>
    </r>
    <r>
      <rPr>
        <sz val="9"/>
        <rFont val="Arial"/>
        <family val="2"/>
      </rPr>
      <t xml:space="preserve"> : À la session 2022, dans l'académie, 78,8 % des apprenties en Bac pro ont obtenu leur diplôme. Ce taux est de 83,2 % pour les garçons.</t>
    </r>
  </si>
  <si>
    <r>
      <t>Lecture</t>
    </r>
    <r>
      <rPr>
        <sz val="9"/>
        <color theme="1"/>
        <rFont val="Arial"/>
        <family val="2"/>
      </rPr>
      <t xml:space="preserve"> : Entre 2021 et 2022, au sein du CFA académique, le nombre d'apprentis du secteur de la production est passé de 875 à 999, représentant une augmentation de 14,2 %. Parmi eux, 453 suivent une formation de niveau 5.</t>
    </r>
  </si>
  <si>
    <r>
      <rPr>
        <b/>
        <sz val="9"/>
        <rFont val="Arial"/>
        <family val="2"/>
      </rPr>
      <t>Lecture</t>
    </r>
    <r>
      <rPr>
        <sz val="9"/>
        <rFont val="Arial"/>
        <family val="2"/>
      </rPr>
      <t xml:space="preserve"> : en base 100 en 2006, les effectifs du CFA académiques atteignent 304 en 2022 (soit une augmentation de 204 %), contre 166 (hausse de 66 %) sur l'ensemble de l'académie.</t>
    </r>
  </si>
  <si>
    <t>Réf. : Stats infos, n° 24.01 © DEP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</si>
</sst>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0.0%"/>
    <numFmt numFmtId="166" formatCode="0.0"/>
  </numFmts>
  <fonts count="37" x14ac:knownFonts="1">
    <font>
      <sz val="11"/>
      <color theme="1"/>
      <name val="Calibri"/>
      <family val="2"/>
      <scheme val="minor"/>
    </font>
    <font>
      <sz val="11"/>
      <color theme="1"/>
      <name val="Calibri"/>
      <family val="2"/>
      <scheme val="minor"/>
    </font>
    <font>
      <b/>
      <sz val="11"/>
      <color rgb="FF37A8DB"/>
      <name val="Arial Narrow"/>
      <family val="2"/>
    </font>
    <font>
      <b/>
      <sz val="11"/>
      <color rgb="FF000000"/>
      <name val="Arial Narrow"/>
      <family val="2"/>
    </font>
    <font>
      <sz val="11"/>
      <color theme="1"/>
      <name val="Arial Narrow"/>
      <family val="2"/>
    </font>
    <font>
      <sz val="11"/>
      <color rgb="FF000000"/>
      <name val="Arial Narrow"/>
      <family val="2"/>
    </font>
    <font>
      <b/>
      <sz val="11"/>
      <color theme="1"/>
      <name val="Arial Narrow"/>
      <family val="2"/>
    </font>
    <font>
      <b/>
      <sz val="10"/>
      <color theme="1"/>
      <name val="Arial"/>
      <family val="2"/>
    </font>
    <font>
      <b/>
      <sz val="11"/>
      <name val="Arial Narrow"/>
      <family val="2"/>
    </font>
    <font>
      <b/>
      <sz val="11"/>
      <color rgb="FFFFFFFF"/>
      <name val="Arial Narrow"/>
      <family val="2"/>
    </font>
    <font>
      <b/>
      <sz val="11"/>
      <color theme="4"/>
      <name val="Arial Narrow"/>
      <family val="2"/>
    </font>
    <font>
      <i/>
      <sz val="11"/>
      <color rgb="FF000000"/>
      <name val="Arial Narrow"/>
      <family val="2"/>
    </font>
    <font>
      <sz val="11"/>
      <color rgb="FF000000"/>
      <name val="Times New Roman"/>
      <family val="1"/>
    </font>
    <font>
      <sz val="10"/>
      <name val="Arial"/>
      <family val="2"/>
    </font>
    <font>
      <sz val="9"/>
      <name val="Arial"/>
      <family val="2"/>
    </font>
    <font>
      <b/>
      <sz val="9"/>
      <name val="Arial"/>
      <family val="2"/>
    </font>
    <font>
      <b/>
      <sz val="10"/>
      <color rgb="FF000000"/>
      <name val="Arial"/>
      <family val="2"/>
    </font>
    <font>
      <sz val="10"/>
      <color rgb="FF000000"/>
      <name val="Arial"/>
      <family val="2"/>
    </font>
    <font>
      <i/>
      <sz val="10"/>
      <color rgb="FF000000"/>
      <name val="Calibri"/>
      <family val="2"/>
      <scheme val="minor"/>
    </font>
    <font>
      <b/>
      <sz val="9"/>
      <color theme="1"/>
      <name val="Arial Narrow"/>
      <family val="2"/>
    </font>
    <font>
      <sz val="9"/>
      <color theme="1"/>
      <name val="Arial Narrow"/>
      <family val="2"/>
    </font>
    <font>
      <b/>
      <sz val="9"/>
      <color theme="1"/>
      <name val="Arial"/>
      <family val="2"/>
    </font>
    <font>
      <sz val="9"/>
      <color theme="1"/>
      <name val="Arial"/>
      <family val="2"/>
    </font>
    <font>
      <sz val="11"/>
      <name val="Arial Narrow"/>
      <family val="2"/>
    </font>
    <font>
      <b/>
      <sz val="10"/>
      <color rgb="FFFFFFFF"/>
      <name val="Arial Narrow"/>
      <family val="2"/>
    </font>
    <font>
      <b/>
      <sz val="10"/>
      <color rgb="FF000000"/>
      <name val="Arial Narrow"/>
      <family val="2"/>
    </font>
    <font>
      <sz val="10"/>
      <color rgb="FF000000"/>
      <name val="Arial Narrow"/>
      <family val="2"/>
    </font>
    <font>
      <sz val="10"/>
      <name val="Arial Narrow"/>
      <family val="2"/>
    </font>
    <font>
      <b/>
      <sz val="10"/>
      <color theme="4"/>
      <name val="Arial Narrow"/>
      <family val="2"/>
    </font>
    <font>
      <b/>
      <sz val="10"/>
      <color theme="0"/>
      <name val="Arial Narrow"/>
      <family val="2"/>
    </font>
    <font>
      <b/>
      <i/>
      <sz val="11"/>
      <color theme="1"/>
      <name val="Arial Narrow"/>
      <family val="2"/>
    </font>
    <font>
      <b/>
      <sz val="11"/>
      <color theme="1"/>
      <name val="Calibri"/>
      <family val="2"/>
      <scheme val="minor"/>
    </font>
    <font>
      <b/>
      <sz val="11"/>
      <color theme="0"/>
      <name val="Arial Narrow"/>
      <family val="2"/>
    </font>
    <font>
      <i/>
      <sz val="11"/>
      <name val="Arial Narrow"/>
      <family val="2"/>
    </font>
    <font>
      <sz val="11"/>
      <color rgb="FFFF0000"/>
      <name val="Arial Narrow"/>
      <family val="2"/>
    </font>
    <font>
      <i/>
      <sz val="11"/>
      <color theme="1"/>
      <name val="Arial Narrow"/>
      <family val="2"/>
    </font>
    <font>
      <b/>
      <sz val="10"/>
      <color rgb="FF37A8DB"/>
      <name val="Arial Narrow"/>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bgColor indexed="64"/>
      </patternFill>
    </fill>
    <fill>
      <patternFill patternType="solid">
        <fgColor rgb="FF37A8DB"/>
        <bgColor indexed="64"/>
      </patternFill>
    </fill>
    <fill>
      <patternFill patternType="solid">
        <fgColor theme="6"/>
        <bgColor indexed="64"/>
      </patternFill>
    </fill>
  </fills>
  <borders count="31">
    <border>
      <left/>
      <right/>
      <top/>
      <bottom/>
      <diagonal/>
    </border>
    <border>
      <left/>
      <right/>
      <top/>
      <bottom style="thin">
        <color theme="4" tint="0.39997558519241921"/>
      </bottom>
      <diagonal/>
    </border>
    <border>
      <left/>
      <right/>
      <top style="thin">
        <color theme="4" tint="0.39997558519241921"/>
      </top>
      <bottom/>
      <diagonal/>
    </border>
    <border>
      <left/>
      <right/>
      <top/>
      <bottom style="thin">
        <color indexed="64"/>
      </bottom>
      <diagonal/>
    </border>
    <border>
      <left/>
      <right/>
      <top style="thin">
        <color indexed="64"/>
      </top>
      <bottom style="medium">
        <color indexed="64"/>
      </bottom>
      <diagonal/>
    </border>
    <border>
      <left/>
      <right/>
      <top style="thin">
        <color theme="4" tint="0.39997558519241921"/>
      </top>
      <bottom style="thin">
        <color indexed="64"/>
      </bottom>
      <diagonal/>
    </border>
    <border>
      <left/>
      <right/>
      <top style="thin">
        <color indexed="64"/>
      </top>
      <bottom/>
      <diagonal/>
    </border>
    <border>
      <left/>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cellStyleXfs>
  <cellXfs count="222">
    <xf numFmtId="0" fontId="0" fillId="0" borderId="0" xfId="0"/>
    <xf numFmtId="0" fontId="2" fillId="0" borderId="0" xfId="0" applyFont="1" applyAlignment="1">
      <alignment horizontal="left" vertical="center"/>
    </xf>
    <xf numFmtId="0" fontId="4" fillId="0" borderId="0" xfId="0" applyFont="1"/>
    <xf numFmtId="0" fontId="4" fillId="0" borderId="0" xfId="0" applyFont="1" applyAlignment="1">
      <alignment horizontal="left"/>
    </xf>
    <xf numFmtId="164" fontId="4" fillId="0" borderId="0" xfId="1" applyNumberFormat="1" applyFont="1"/>
    <xf numFmtId="0" fontId="5" fillId="0" borderId="0" xfId="0" applyFont="1" applyAlignment="1">
      <alignment horizontal="left" vertical="center"/>
    </xf>
    <xf numFmtId="0" fontId="6" fillId="2" borderId="1" xfId="0" applyFont="1" applyFill="1" applyBorder="1"/>
    <xf numFmtId="0" fontId="6" fillId="2" borderId="2" xfId="0" applyFont="1" applyFill="1" applyBorder="1" applyAlignment="1">
      <alignment horizontal="left"/>
    </xf>
    <xf numFmtId="164" fontId="6" fillId="2" borderId="2" xfId="1" applyNumberFormat="1" applyFont="1" applyFill="1" applyBorder="1"/>
    <xf numFmtId="0" fontId="4" fillId="0" borderId="0" xfId="0" applyNumberFormat="1" applyFont="1"/>
    <xf numFmtId="165" fontId="4" fillId="0" borderId="0" xfId="2" applyNumberFormat="1" applyFont="1"/>
    <xf numFmtId="0" fontId="6" fillId="2" borderId="2" xfId="0" applyNumberFormat="1" applyFont="1" applyFill="1" applyBorder="1"/>
    <xf numFmtId="0" fontId="3" fillId="0" borderId="0" xfId="0" applyFont="1" applyAlignment="1">
      <alignment horizontal="left" vertical="center"/>
    </xf>
    <xf numFmtId="0" fontId="4" fillId="0" borderId="3" xfId="0" applyFont="1" applyBorder="1" applyAlignment="1">
      <alignment horizontal="left"/>
    </xf>
    <xf numFmtId="0" fontId="4" fillId="0" borderId="3" xfId="0" applyNumberFormat="1" applyFont="1" applyBorder="1"/>
    <xf numFmtId="0" fontId="6" fillId="0" borderId="4" xfId="0" applyFont="1" applyBorder="1" applyAlignment="1">
      <alignment horizontal="left"/>
    </xf>
    <xf numFmtId="0" fontId="6" fillId="0" borderId="4" xfId="0" applyNumberFormat="1" applyFont="1" applyBorder="1"/>
    <xf numFmtId="165" fontId="6" fillId="0" borderId="4" xfId="2" applyNumberFormat="1" applyFont="1" applyBorder="1"/>
    <xf numFmtId="165" fontId="6" fillId="2" borderId="2" xfId="2" applyNumberFormat="1" applyFont="1" applyFill="1" applyBorder="1"/>
    <xf numFmtId="0" fontId="6" fillId="0" borderId="0" xfId="0" applyFont="1"/>
    <xf numFmtId="0" fontId="6" fillId="2" borderId="1" xfId="0" applyFont="1" applyFill="1" applyBorder="1" applyAlignment="1">
      <alignment horizontal="center"/>
    </xf>
    <xf numFmtId="0" fontId="6" fillId="2" borderId="0" xfId="0" applyFont="1" applyFill="1" applyBorder="1" applyAlignment="1">
      <alignment horizontal="left"/>
    </xf>
    <xf numFmtId="0" fontId="6" fillId="2" borderId="0" xfId="0" applyNumberFormat="1" applyFont="1" applyFill="1" applyBorder="1"/>
    <xf numFmtId="0" fontId="6" fillId="3" borderId="0" xfId="0" applyNumberFormat="1" applyFont="1" applyFill="1"/>
    <xf numFmtId="165" fontId="6" fillId="3" borderId="0" xfId="2" applyNumberFormat="1" applyFont="1" applyFill="1"/>
    <xf numFmtId="9" fontId="6" fillId="2" borderId="2" xfId="2" applyFont="1" applyFill="1" applyBorder="1"/>
    <xf numFmtId="0" fontId="4" fillId="0" borderId="0" xfId="0" applyFont="1" applyBorder="1"/>
    <xf numFmtId="0" fontId="6" fillId="2" borderId="5" xfId="0" applyFont="1" applyFill="1" applyBorder="1" applyAlignment="1">
      <alignment horizontal="left"/>
    </xf>
    <xf numFmtId="9" fontId="6" fillId="2" borderId="5" xfId="2" applyFont="1" applyFill="1" applyBorder="1"/>
    <xf numFmtId="0" fontId="4" fillId="3" borderId="0" xfId="0" applyFont="1" applyFill="1"/>
    <xf numFmtId="0" fontId="7" fillId="2" borderId="1" xfId="0" applyFont="1" applyFill="1" applyBorder="1"/>
    <xf numFmtId="0" fontId="4" fillId="0" borderId="6" xfId="0" applyFont="1" applyBorder="1"/>
    <xf numFmtId="0" fontId="4" fillId="0" borderId="6" xfId="0" applyNumberFormat="1" applyFont="1" applyBorder="1"/>
    <xf numFmtId="0" fontId="6" fillId="2" borderId="0" xfId="0" applyFont="1" applyFill="1" applyBorder="1"/>
    <xf numFmtId="0" fontId="6" fillId="0" borderId="7" xfId="0" applyFont="1" applyBorder="1"/>
    <xf numFmtId="9" fontId="6" fillId="0" borderId="7" xfId="2" applyFont="1" applyBorder="1"/>
    <xf numFmtId="9" fontId="8" fillId="0" borderId="7" xfId="2" applyFont="1" applyBorder="1"/>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9" fillId="5" borderId="13" xfId="0" applyFont="1" applyFill="1" applyBorder="1" applyAlignment="1">
      <alignment horizontal="center" vertical="center" wrapText="1"/>
    </xf>
    <xf numFmtId="0" fontId="5" fillId="0" borderId="12" xfId="0" applyFont="1" applyBorder="1" applyAlignment="1">
      <alignment horizontal="left" vertical="center" wrapText="1"/>
    </xf>
    <xf numFmtId="0" fontId="9" fillId="5" borderId="13" xfId="0" applyFont="1" applyFill="1" applyBorder="1" applyAlignment="1">
      <alignment horizontal="left" vertical="center" wrapText="1"/>
    </xf>
    <xf numFmtId="0" fontId="2"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11" fillId="0" borderId="14" xfId="0" applyFont="1" applyBorder="1" applyAlignment="1">
      <alignment horizontal="right" vertical="center"/>
    </xf>
    <xf numFmtId="0" fontId="11" fillId="0" borderId="12" xfId="0" applyFont="1" applyBorder="1" applyAlignment="1">
      <alignment horizontal="right" vertical="center"/>
    </xf>
    <xf numFmtId="0" fontId="3" fillId="0" borderId="12" xfId="0" applyFont="1" applyBorder="1" applyAlignment="1">
      <alignment horizontal="left" vertical="center"/>
    </xf>
    <xf numFmtId="0" fontId="9" fillId="5" borderId="13" xfId="0" applyFont="1" applyFill="1" applyBorder="1" applyAlignment="1">
      <alignment horizontal="left" vertical="center"/>
    </xf>
    <xf numFmtId="0" fontId="0" fillId="0" borderId="0" xfId="0" applyAlignment="1"/>
    <xf numFmtId="0" fontId="6" fillId="0" borderId="0" xfId="0" applyFont="1" applyAlignment="1"/>
    <xf numFmtId="0" fontId="6" fillId="3" borderId="0" xfId="0" applyFont="1" applyFill="1" applyAlignment="1">
      <alignment horizontal="center"/>
    </xf>
    <xf numFmtId="9" fontId="4" fillId="0" borderId="0" xfId="2" applyFont="1"/>
    <xf numFmtId="0" fontId="6" fillId="0" borderId="0" xfId="0" applyFont="1" applyAlignment="1">
      <alignment horizontal="left"/>
    </xf>
    <xf numFmtId="166" fontId="4" fillId="0" borderId="0" xfId="0" applyNumberFormat="1" applyFont="1"/>
    <xf numFmtId="9" fontId="6" fillId="2" borderId="2" xfId="2" applyFont="1" applyFill="1" applyBorder="1" applyAlignment="1">
      <alignment horizontal="left"/>
    </xf>
    <xf numFmtId="0" fontId="12" fillId="0" borderId="0" xfId="0" applyFont="1" applyAlignment="1">
      <alignment horizontal="left" vertical="center"/>
    </xf>
    <xf numFmtId="0" fontId="9" fillId="5" borderId="13" xfId="0" applyFont="1" applyFill="1" applyBorder="1" applyAlignment="1">
      <alignment horizontal="center" vertical="center"/>
    </xf>
    <xf numFmtId="0" fontId="5" fillId="0" borderId="8" xfId="0" applyFont="1" applyBorder="1" applyAlignment="1">
      <alignment horizontal="left" vertical="center"/>
    </xf>
    <xf numFmtId="0" fontId="5" fillId="0" borderId="14" xfId="0" applyFont="1" applyBorder="1" applyAlignment="1">
      <alignment horizontal="left" vertical="center"/>
    </xf>
    <xf numFmtId="0" fontId="5" fillId="0" borderId="12" xfId="0" applyFont="1" applyBorder="1" applyAlignment="1">
      <alignment horizontal="left" vertical="center"/>
    </xf>
    <xf numFmtId="1" fontId="6" fillId="2" borderId="2" xfId="0" applyNumberFormat="1" applyFont="1" applyFill="1" applyBorder="1"/>
    <xf numFmtId="0" fontId="4" fillId="6" borderId="0" xfId="0" applyFont="1" applyFill="1"/>
    <xf numFmtId="0" fontId="14" fillId="0" borderId="0" xfId="3" applyFont="1"/>
    <xf numFmtId="0" fontId="15" fillId="0" borderId="0" xfId="0" applyFont="1"/>
    <xf numFmtId="165" fontId="6" fillId="2" borderId="0" xfId="2" applyNumberFormat="1" applyFont="1" applyFill="1" applyBorder="1"/>
    <xf numFmtId="0" fontId="6" fillId="0" borderId="0" xfId="0" applyNumberFormat="1" applyFont="1" applyFill="1" applyBorder="1"/>
    <xf numFmtId="0" fontId="18" fillId="0" borderId="0" xfId="0" applyFont="1"/>
    <xf numFmtId="0" fontId="17" fillId="0" borderId="0" xfId="0" applyFont="1" applyAlignment="1">
      <alignment horizontal="left" vertical="top" wrapText="1"/>
    </xf>
    <xf numFmtId="0" fontId="14" fillId="0" borderId="0" xfId="3" applyFont="1" applyAlignment="1">
      <alignment horizontal="left" vertical="top" wrapText="1"/>
    </xf>
    <xf numFmtId="0" fontId="20" fillId="0" borderId="0" xfId="0" applyFont="1"/>
    <xf numFmtId="0" fontId="21" fillId="0" borderId="0" xfId="0" applyFont="1" applyAlignment="1">
      <alignment horizontal="left" vertical="center"/>
    </xf>
    <xf numFmtId="0" fontId="19" fillId="0" borderId="0" xfId="0" applyFont="1" applyFill="1" applyBorder="1" applyAlignment="1">
      <alignment horizontal="left"/>
    </xf>
    <xf numFmtId="9" fontId="19" fillId="0" borderId="0" xfId="2" applyFont="1" applyFill="1" applyBorder="1"/>
    <xf numFmtId="0" fontId="15" fillId="0" borderId="0" xfId="0" applyFont="1" applyAlignment="1">
      <alignment vertical="top"/>
    </xf>
    <xf numFmtId="0" fontId="14" fillId="0" borderId="0" xfId="3" applyFont="1" applyAlignment="1">
      <alignment vertical="top"/>
    </xf>
    <xf numFmtId="0" fontId="14" fillId="0" borderId="0" xfId="3" applyFont="1" applyAlignment="1">
      <alignment vertical="center"/>
    </xf>
    <xf numFmtId="0" fontId="21" fillId="0" borderId="0" xfId="0" applyFont="1" applyBorder="1" applyAlignment="1">
      <alignment vertical="top" wrapText="1"/>
    </xf>
    <xf numFmtId="0" fontId="0" fillId="0" borderId="0" xfId="0" applyBorder="1"/>
    <xf numFmtId="3" fontId="4" fillId="0" borderId="0" xfId="0" applyNumberFormat="1" applyFont="1"/>
    <xf numFmtId="3" fontId="6" fillId="2" borderId="2" xfId="0" applyNumberFormat="1" applyFont="1" applyFill="1" applyBorder="1"/>
    <xf numFmtId="0" fontId="0" fillId="0" borderId="0" xfId="0" applyFill="1"/>
    <xf numFmtId="3" fontId="8" fillId="0" borderId="0" xfId="0" applyNumberFormat="1" applyFont="1"/>
    <xf numFmtId="3" fontId="23" fillId="0" borderId="0" xfId="0" applyNumberFormat="1" applyFont="1"/>
    <xf numFmtId="3" fontId="8" fillId="2" borderId="2" xfId="0" applyNumberFormat="1" applyFont="1" applyFill="1" applyBorder="1"/>
    <xf numFmtId="0" fontId="24" fillId="4" borderId="13" xfId="0" applyFont="1" applyFill="1" applyBorder="1" applyAlignment="1">
      <alignment horizontal="center" vertical="center" wrapText="1"/>
    </xf>
    <xf numFmtId="0" fontId="26" fillId="0" borderId="8" xfId="0" applyFont="1" applyBorder="1" applyAlignment="1">
      <alignment horizontal="left" vertical="center" wrapText="1" indent="1"/>
    </xf>
    <xf numFmtId="0" fontId="26" fillId="0" borderId="14" xfId="0" applyFont="1" applyBorder="1" applyAlignment="1">
      <alignment horizontal="left" vertical="center" wrapText="1" indent="1"/>
    </xf>
    <xf numFmtId="0" fontId="28" fillId="0" borderId="12" xfId="0" applyFont="1" applyBorder="1" applyAlignment="1">
      <alignment horizontal="left" vertical="center" wrapText="1" indent="1"/>
    </xf>
    <xf numFmtId="3" fontId="27" fillId="0" borderId="8" xfId="0" applyNumberFormat="1" applyFont="1" applyBorder="1" applyAlignment="1">
      <alignment horizontal="right" vertical="center" wrapText="1" indent="2"/>
    </xf>
    <xf numFmtId="165" fontId="27" fillId="0" borderId="8" xfId="0" applyNumberFormat="1" applyFont="1" applyBorder="1" applyAlignment="1">
      <alignment horizontal="right" vertical="center" wrapText="1" indent="2"/>
    </xf>
    <xf numFmtId="165" fontId="26" fillId="0" borderId="8" xfId="0" applyNumberFormat="1" applyFont="1" applyBorder="1" applyAlignment="1">
      <alignment horizontal="right" vertical="center" wrapText="1" indent="2"/>
    </xf>
    <xf numFmtId="0" fontId="27" fillId="0" borderId="14" xfId="0" applyFont="1" applyBorder="1" applyAlignment="1">
      <alignment horizontal="right" vertical="center" wrapText="1" indent="2"/>
    </xf>
    <xf numFmtId="165" fontId="27" fillId="0" borderId="14" xfId="0" applyNumberFormat="1" applyFont="1" applyBorder="1" applyAlignment="1">
      <alignment horizontal="right" vertical="center" wrapText="1" indent="2"/>
    </xf>
    <xf numFmtId="165" fontId="26" fillId="0" borderId="14" xfId="0" applyNumberFormat="1" applyFont="1" applyBorder="1" applyAlignment="1">
      <alignment horizontal="right" vertical="center" wrapText="1" indent="2"/>
    </xf>
    <xf numFmtId="3" fontId="28" fillId="0" borderId="12" xfId="0" applyNumberFormat="1" applyFont="1" applyBorder="1" applyAlignment="1">
      <alignment horizontal="right" vertical="center" wrapText="1" indent="2"/>
    </xf>
    <xf numFmtId="165" fontId="28" fillId="0" borderId="12" xfId="0" applyNumberFormat="1" applyFont="1" applyBorder="1" applyAlignment="1">
      <alignment horizontal="right" vertical="center" wrapText="1" indent="2"/>
    </xf>
    <xf numFmtId="0" fontId="27" fillId="0" borderId="8" xfId="0" applyFont="1" applyBorder="1" applyAlignment="1">
      <alignment horizontal="right" vertical="center" wrapText="1" indent="2"/>
    </xf>
    <xf numFmtId="3" fontId="27" fillId="0" borderId="14" xfId="0" applyNumberFormat="1" applyFont="1" applyBorder="1" applyAlignment="1">
      <alignment horizontal="right" vertical="center" wrapText="1" indent="2"/>
    </xf>
    <xf numFmtId="3" fontId="29" fillId="4" borderId="13" xfId="0" applyNumberFormat="1" applyFont="1" applyFill="1" applyBorder="1" applyAlignment="1">
      <alignment horizontal="right" vertical="center" wrapText="1" indent="2"/>
    </xf>
    <xf numFmtId="165" fontId="24" fillId="4" borderId="13" xfId="0" applyNumberFormat="1" applyFont="1" applyFill="1" applyBorder="1" applyAlignment="1">
      <alignment horizontal="right" vertical="center" wrapText="1" indent="2"/>
    </xf>
    <xf numFmtId="3" fontId="0" fillId="0" borderId="0" xfId="0" applyNumberFormat="1"/>
    <xf numFmtId="0" fontId="30" fillId="2" borderId="2" xfId="0" applyNumberFormat="1" applyFont="1" applyFill="1" applyBorder="1"/>
    <xf numFmtId="0" fontId="23" fillId="0" borderId="0" xfId="0" applyFont="1" applyAlignment="1">
      <alignment horizontal="left"/>
    </xf>
    <xf numFmtId="165" fontId="23" fillId="0" borderId="0" xfId="2" applyNumberFormat="1" applyFont="1"/>
    <xf numFmtId="0" fontId="8" fillId="2" borderId="2" xfId="0" applyFont="1" applyFill="1" applyBorder="1" applyAlignment="1">
      <alignment horizontal="left"/>
    </xf>
    <xf numFmtId="165" fontId="8" fillId="2" borderId="2" xfId="2" applyNumberFormat="1" applyFont="1" applyFill="1" applyBorder="1"/>
    <xf numFmtId="0" fontId="8" fillId="0" borderId="0" xfId="0" applyFont="1" applyAlignment="1">
      <alignment horizontal="left"/>
    </xf>
    <xf numFmtId="165" fontId="8" fillId="0" borderId="0" xfId="2" applyNumberFormat="1" applyFont="1"/>
    <xf numFmtId="9" fontId="0" fillId="0" borderId="0" xfId="2" applyFont="1"/>
    <xf numFmtId="0" fontId="9" fillId="5" borderId="9" xfId="0" applyFont="1" applyFill="1" applyBorder="1" applyAlignment="1">
      <alignment horizontal="center" vertical="center"/>
    </xf>
    <xf numFmtId="3" fontId="5" fillId="0" borderId="8" xfId="0" applyNumberFormat="1" applyFont="1" applyBorder="1" applyAlignment="1">
      <alignment horizontal="right" vertical="center" wrapText="1" indent="2"/>
    </xf>
    <xf numFmtId="3" fontId="5" fillId="0" borderId="14" xfId="0" applyNumberFormat="1" applyFont="1" applyBorder="1" applyAlignment="1">
      <alignment horizontal="right" vertical="center" wrapText="1" indent="2"/>
    </xf>
    <xf numFmtId="3" fontId="5" fillId="0" borderId="12" xfId="0" applyNumberFormat="1" applyFont="1" applyBorder="1" applyAlignment="1">
      <alignment horizontal="right" vertical="center" wrapText="1" indent="2"/>
    </xf>
    <xf numFmtId="3" fontId="9" fillId="5" borderId="13" xfId="0" applyNumberFormat="1" applyFont="1" applyFill="1" applyBorder="1" applyAlignment="1">
      <alignment horizontal="right" vertical="center" wrapText="1" indent="2"/>
    </xf>
    <xf numFmtId="165" fontId="5" fillId="0" borderId="8" xfId="2" applyNumberFormat="1" applyFont="1" applyBorder="1" applyAlignment="1">
      <alignment horizontal="center" vertical="center" wrapText="1"/>
    </xf>
    <xf numFmtId="165" fontId="5" fillId="0" borderId="14" xfId="2" applyNumberFormat="1" applyFont="1" applyBorder="1" applyAlignment="1">
      <alignment horizontal="center" vertical="center" wrapText="1"/>
    </xf>
    <xf numFmtId="165" fontId="5" fillId="0" borderId="12" xfId="2" applyNumberFormat="1" applyFont="1" applyBorder="1" applyAlignment="1">
      <alignment horizontal="center" vertical="center" wrapText="1"/>
    </xf>
    <xf numFmtId="165" fontId="9" fillId="5" borderId="13" xfId="2" applyNumberFormat="1" applyFont="1" applyFill="1" applyBorder="1" applyAlignment="1">
      <alignment horizontal="center" vertical="center" wrapText="1"/>
    </xf>
    <xf numFmtId="0" fontId="2" fillId="0" borderId="13" xfId="0" applyFont="1" applyBorder="1" applyAlignment="1">
      <alignment horizontal="right" vertical="center" wrapText="1" indent="2"/>
    </xf>
    <xf numFmtId="0" fontId="3" fillId="0" borderId="8" xfId="0" applyFont="1" applyBorder="1" applyAlignment="1">
      <alignment horizontal="right" vertical="center" wrapText="1" indent="2"/>
    </xf>
    <xf numFmtId="3" fontId="3" fillId="0" borderId="14" xfId="0" applyNumberFormat="1" applyFont="1" applyBorder="1" applyAlignment="1">
      <alignment horizontal="right" vertical="center" wrapText="1" indent="2"/>
    </xf>
    <xf numFmtId="0" fontId="3" fillId="0" borderId="14" xfId="0" applyFont="1" applyBorder="1" applyAlignment="1">
      <alignment horizontal="right" vertical="center" wrapText="1" indent="2"/>
    </xf>
    <xf numFmtId="3" fontId="11" fillId="0" borderId="14" xfId="0" applyNumberFormat="1" applyFont="1" applyBorder="1" applyAlignment="1">
      <alignment horizontal="right" vertical="center" wrapText="1" indent="2"/>
    </xf>
    <xf numFmtId="0" fontId="11" fillId="0" borderId="14" xfId="0" applyFont="1" applyBorder="1" applyAlignment="1">
      <alignment horizontal="right" vertical="center" wrapText="1" indent="2"/>
    </xf>
    <xf numFmtId="0" fontId="11" fillId="0" borderId="12" xfId="0" applyFont="1" applyBorder="1" applyAlignment="1">
      <alignment horizontal="right" vertical="center" wrapText="1" indent="2"/>
    </xf>
    <xf numFmtId="3" fontId="2" fillId="0" borderId="13" xfId="0" applyNumberFormat="1" applyFont="1" applyBorder="1" applyAlignment="1">
      <alignment horizontal="right" vertical="center" wrapText="1" indent="2"/>
    </xf>
    <xf numFmtId="0" fontId="3" fillId="0" borderId="12" xfId="0" applyFont="1" applyBorder="1" applyAlignment="1">
      <alignment horizontal="right" vertical="center" wrapText="1" indent="2"/>
    </xf>
    <xf numFmtId="0" fontId="9" fillId="5" borderId="13" xfId="0" applyFont="1" applyFill="1" applyBorder="1" applyAlignment="1">
      <alignment horizontal="right" vertical="center" wrapText="1" indent="2"/>
    </xf>
    <xf numFmtId="165" fontId="2" fillId="0" borderId="13"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5" fontId="3" fillId="0" borderId="14" xfId="0" applyNumberFormat="1" applyFont="1" applyBorder="1" applyAlignment="1">
      <alignment horizontal="center" vertical="center" wrapText="1"/>
    </xf>
    <xf numFmtId="165" fontId="11" fillId="0" borderId="14" xfId="0" applyNumberFormat="1" applyFont="1" applyBorder="1" applyAlignment="1">
      <alignment horizontal="center" vertical="center" wrapText="1"/>
    </xf>
    <xf numFmtId="165" fontId="11" fillId="0" borderId="12" xfId="0" applyNumberFormat="1" applyFont="1" applyBorder="1" applyAlignment="1">
      <alignment horizontal="center" vertical="center" wrapText="1"/>
    </xf>
    <xf numFmtId="165" fontId="3" fillId="0" borderId="12" xfId="0" applyNumberFormat="1" applyFont="1" applyBorder="1" applyAlignment="1">
      <alignment horizontal="center" vertical="center" wrapText="1"/>
    </xf>
    <xf numFmtId="165" fontId="9" fillId="5" borderId="13" xfId="0" applyNumberFormat="1" applyFont="1" applyFill="1" applyBorder="1" applyAlignment="1">
      <alignment horizontal="center" vertical="center" wrapText="1"/>
    </xf>
    <xf numFmtId="166" fontId="4" fillId="0" borderId="0" xfId="0" applyNumberFormat="1" applyFont="1" applyAlignment="1">
      <alignment horizontal="center"/>
    </xf>
    <xf numFmtId="0" fontId="4" fillId="0" borderId="0" xfId="0" applyFont="1" applyFill="1"/>
    <xf numFmtId="0" fontId="9" fillId="5" borderId="16" xfId="0" applyFont="1" applyFill="1" applyBorder="1" applyAlignment="1">
      <alignment horizontal="center" vertical="center"/>
    </xf>
    <xf numFmtId="9" fontId="31" fillId="0" borderId="0" xfId="2" applyFont="1"/>
    <xf numFmtId="0" fontId="9" fillId="5" borderId="9" xfId="0" applyFont="1" applyFill="1" applyBorder="1" applyAlignment="1">
      <alignment horizontal="center" vertical="center" wrapText="1"/>
    </xf>
    <xf numFmtId="0" fontId="2" fillId="0" borderId="9" xfId="0" applyFont="1" applyBorder="1" applyAlignment="1">
      <alignment horizontal="right" vertical="center" wrapText="1" indent="2"/>
    </xf>
    <xf numFmtId="0" fontId="3" fillId="0" borderId="17" xfId="0" applyFont="1" applyBorder="1" applyAlignment="1">
      <alignment horizontal="right" vertical="center" wrapText="1" indent="2"/>
    </xf>
    <xf numFmtId="0" fontId="3" fillId="0" borderId="18" xfId="0" applyFont="1" applyBorder="1" applyAlignment="1">
      <alignment horizontal="right" vertical="center" wrapText="1" indent="2"/>
    </xf>
    <xf numFmtId="0" fontId="11" fillId="0" borderId="18" xfId="0" applyFont="1" applyBorder="1" applyAlignment="1">
      <alignment horizontal="right" vertical="center" wrapText="1" indent="2"/>
    </xf>
    <xf numFmtId="0" fontId="11" fillId="0" borderId="19" xfId="0" applyFont="1" applyBorder="1" applyAlignment="1">
      <alignment horizontal="right" vertical="center" wrapText="1" indent="2"/>
    </xf>
    <xf numFmtId="0" fontId="3" fillId="0" borderId="19" xfId="0" applyFont="1" applyBorder="1" applyAlignment="1">
      <alignment horizontal="right" vertical="center" wrapText="1" indent="2"/>
    </xf>
    <xf numFmtId="3" fontId="9" fillId="5" borderId="9" xfId="0" applyNumberFormat="1" applyFont="1" applyFill="1" applyBorder="1" applyAlignment="1">
      <alignment horizontal="right" vertical="center" wrapText="1" indent="2"/>
    </xf>
    <xf numFmtId="0" fontId="9" fillId="5" borderId="16" xfId="0" applyFont="1" applyFill="1" applyBorder="1" applyAlignment="1">
      <alignment horizontal="center" vertical="center" wrapText="1"/>
    </xf>
    <xf numFmtId="9" fontId="2" fillId="0" borderId="16" xfId="2" applyFont="1" applyBorder="1" applyAlignment="1">
      <alignment horizontal="right" vertical="center" wrapText="1" indent="2"/>
    </xf>
    <xf numFmtId="9" fontId="2" fillId="0" borderId="24" xfId="2" applyFont="1" applyBorder="1" applyAlignment="1">
      <alignment horizontal="right" vertical="center" wrapText="1" indent="2"/>
    </xf>
    <xf numFmtId="9" fontId="2" fillId="0" borderId="13" xfId="2" applyFont="1" applyBorder="1" applyAlignment="1">
      <alignment horizontal="right" vertical="center" wrapText="1" indent="2"/>
    </xf>
    <xf numFmtId="9" fontId="2" fillId="0" borderId="25" xfId="2" applyFont="1" applyBorder="1" applyAlignment="1">
      <alignment horizontal="right" vertical="center" wrapText="1" indent="2"/>
    </xf>
    <xf numFmtId="9" fontId="32" fillId="5" borderId="28" xfId="2" applyFont="1" applyFill="1" applyBorder="1" applyAlignment="1">
      <alignment horizontal="right" vertical="center" wrapText="1" indent="2"/>
    </xf>
    <xf numFmtId="9" fontId="32" fillId="5" borderId="29" xfId="2" applyFont="1" applyFill="1" applyBorder="1" applyAlignment="1">
      <alignment horizontal="right" vertical="center" wrapText="1" indent="2"/>
    </xf>
    <xf numFmtId="9" fontId="32" fillId="5" borderId="30" xfId="2" applyFont="1" applyFill="1" applyBorder="1" applyAlignment="1">
      <alignment horizontal="right" vertical="center" wrapText="1" indent="2"/>
    </xf>
    <xf numFmtId="9" fontId="8" fillId="0" borderId="20" xfId="2" applyFont="1" applyBorder="1" applyAlignment="1">
      <alignment horizontal="right" vertical="center" wrapText="1" indent="2"/>
    </xf>
    <xf numFmtId="9" fontId="8" fillId="0" borderId="14" xfId="2" applyFont="1" applyBorder="1" applyAlignment="1">
      <alignment horizontal="right" vertical="center" wrapText="1" indent="2"/>
    </xf>
    <xf numFmtId="9" fontId="8" fillId="0" borderId="21" xfId="2" applyFont="1" applyBorder="1" applyAlignment="1">
      <alignment horizontal="right" vertical="center" wrapText="1" indent="2"/>
    </xf>
    <xf numFmtId="9" fontId="33" fillId="0" borderId="20" xfId="2" applyFont="1" applyBorder="1" applyAlignment="1">
      <alignment horizontal="right" vertical="center" wrapText="1" indent="2"/>
    </xf>
    <xf numFmtId="9" fontId="33" fillId="0" borderId="14" xfId="2" applyFont="1" applyBorder="1" applyAlignment="1">
      <alignment horizontal="right" vertical="center" wrapText="1" indent="2"/>
    </xf>
    <xf numFmtId="9" fontId="33" fillId="0" borderId="21" xfId="2" applyFont="1" applyBorder="1" applyAlignment="1">
      <alignment horizontal="right" vertical="center" wrapText="1" indent="2"/>
    </xf>
    <xf numFmtId="9" fontId="33" fillId="0" borderId="22" xfId="2" applyFont="1" applyBorder="1" applyAlignment="1">
      <alignment horizontal="right" vertical="center" wrapText="1" indent="2"/>
    </xf>
    <xf numFmtId="9" fontId="33" fillId="0" borderId="12" xfId="2" applyFont="1" applyBorder="1" applyAlignment="1">
      <alignment horizontal="right" vertical="center" wrapText="1" indent="2"/>
    </xf>
    <xf numFmtId="9" fontId="33" fillId="0" borderId="23" xfId="2" applyFont="1" applyBorder="1" applyAlignment="1">
      <alignment horizontal="right" vertical="center" wrapText="1" indent="2"/>
    </xf>
    <xf numFmtId="9" fontId="8" fillId="0" borderId="26" xfId="2" applyFont="1" applyBorder="1" applyAlignment="1">
      <alignment horizontal="right" vertical="center" wrapText="1" indent="2"/>
    </xf>
    <xf numFmtId="9" fontId="8" fillId="0" borderId="8" xfId="2" applyFont="1" applyBorder="1" applyAlignment="1">
      <alignment horizontal="right" vertical="center" wrapText="1" indent="2"/>
    </xf>
    <xf numFmtId="9" fontId="8" fillId="0" borderId="27" xfId="2" applyFont="1" applyBorder="1" applyAlignment="1">
      <alignment horizontal="right" vertical="center" wrapText="1" indent="2"/>
    </xf>
    <xf numFmtId="9" fontId="8" fillId="0" borderId="22" xfId="2" applyFont="1" applyBorder="1" applyAlignment="1">
      <alignment horizontal="right" vertical="center" wrapText="1" indent="2"/>
    </xf>
    <xf numFmtId="9" fontId="8" fillId="0" borderId="12" xfId="2" applyFont="1" applyBorder="1" applyAlignment="1">
      <alignment horizontal="right" vertical="center" wrapText="1" indent="2"/>
    </xf>
    <xf numFmtId="9" fontId="8" fillId="0" borderId="23" xfId="2" applyFont="1" applyBorder="1" applyAlignment="1">
      <alignment horizontal="right" vertical="center" wrapText="1" indent="2"/>
    </xf>
    <xf numFmtId="9" fontId="30" fillId="2" borderId="2" xfId="2" applyFont="1" applyFill="1" applyBorder="1"/>
    <xf numFmtId="3" fontId="34" fillId="0" borderId="0" xfId="0" applyNumberFormat="1" applyFont="1"/>
    <xf numFmtId="0" fontId="30" fillId="2" borderId="2" xfId="0" applyFont="1" applyFill="1" applyBorder="1" applyAlignment="1">
      <alignment horizontal="left"/>
    </xf>
    <xf numFmtId="0" fontId="35" fillId="0" borderId="0" xfId="0" applyFont="1"/>
    <xf numFmtId="0" fontId="23" fillId="0" borderId="0" xfId="0" applyNumberFormat="1" applyFont="1"/>
    <xf numFmtId="0" fontId="8" fillId="2" borderId="2" xfId="0" applyNumberFormat="1" applyFont="1" applyFill="1" applyBorder="1"/>
    <xf numFmtId="165" fontId="26" fillId="0" borderId="8" xfId="0" applyNumberFormat="1" applyFont="1" applyBorder="1" applyAlignment="1">
      <alignment horizontal="center" vertical="center"/>
    </xf>
    <xf numFmtId="165" fontId="26" fillId="0" borderId="14" xfId="0" applyNumberFormat="1" applyFont="1" applyBorder="1" applyAlignment="1">
      <alignment horizontal="center" vertical="center"/>
    </xf>
    <xf numFmtId="165" fontId="26" fillId="0" borderId="12" xfId="0" applyNumberFormat="1" applyFont="1" applyBorder="1" applyAlignment="1">
      <alignment horizontal="center" vertical="center"/>
    </xf>
    <xf numFmtId="165" fontId="36" fillId="0" borderId="13" xfId="0" applyNumberFormat="1" applyFont="1" applyBorder="1" applyAlignment="1">
      <alignment horizontal="center" vertical="center"/>
    </xf>
    <xf numFmtId="165" fontId="24" fillId="5" borderId="13" xfId="0" applyNumberFormat="1" applyFont="1" applyFill="1" applyBorder="1" applyAlignment="1">
      <alignment horizontal="center" vertical="center"/>
    </xf>
    <xf numFmtId="3" fontId="26" fillId="0" borderId="8" xfId="0" applyNumberFormat="1" applyFont="1" applyBorder="1" applyAlignment="1">
      <alignment horizontal="right" vertical="center" indent="2"/>
    </xf>
    <xf numFmtId="3" fontId="26" fillId="0" borderId="14" xfId="0" applyNumberFormat="1" applyFont="1" applyBorder="1" applyAlignment="1">
      <alignment horizontal="right" vertical="center" indent="2"/>
    </xf>
    <xf numFmtId="3" fontId="26" fillId="0" borderId="12" xfId="0" applyNumberFormat="1" applyFont="1" applyBorder="1" applyAlignment="1">
      <alignment horizontal="right" vertical="center" indent="2"/>
    </xf>
    <xf numFmtId="3" fontId="36" fillId="0" borderId="13" xfId="0" applyNumberFormat="1" applyFont="1" applyBorder="1" applyAlignment="1">
      <alignment horizontal="right" vertical="center" indent="2"/>
    </xf>
    <xf numFmtId="3" fontId="24" fillId="5" borderId="13" xfId="0" applyNumberFormat="1" applyFont="1" applyFill="1" applyBorder="1" applyAlignment="1">
      <alignment horizontal="right" vertical="center" indent="2"/>
    </xf>
    <xf numFmtId="0" fontId="17" fillId="0" borderId="0" xfId="0" applyFont="1" applyAlignment="1">
      <alignment vertical="top" wrapText="1"/>
    </xf>
    <xf numFmtId="0" fontId="16" fillId="0" borderId="0" xfId="0" applyFont="1" applyAlignment="1">
      <alignment horizontal="left" vertical="center"/>
    </xf>
    <xf numFmtId="0" fontId="17" fillId="0" borderId="0" xfId="0" applyFont="1" applyAlignment="1">
      <alignment vertical="center" wrapText="1"/>
    </xf>
    <xf numFmtId="0" fontId="17" fillId="0" borderId="0" xfId="0" applyFont="1" applyAlignment="1">
      <alignment horizontal="left" vertical="top" wrapText="1"/>
    </xf>
    <xf numFmtId="0" fontId="6" fillId="2" borderId="0" xfId="0" applyFont="1" applyFill="1" applyBorder="1" applyAlignment="1">
      <alignment horizontal="center"/>
    </xf>
    <xf numFmtId="0" fontId="6" fillId="0" borderId="0"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vertical="center"/>
    </xf>
    <xf numFmtId="0" fontId="14" fillId="0" borderId="0" xfId="3" applyFont="1" applyAlignment="1">
      <alignment horizontal="left" vertical="top"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25" fillId="0" borderId="8" xfId="0" applyFont="1" applyBorder="1" applyAlignment="1">
      <alignment horizontal="left" vertical="center" wrapText="1"/>
    </xf>
    <xf numFmtId="0" fontId="25" fillId="0" borderId="14" xfId="0" applyFont="1" applyBorder="1" applyAlignment="1">
      <alignment horizontal="left" vertical="center" wrapText="1"/>
    </xf>
    <xf numFmtId="0" fontId="25" fillId="0" borderId="12" xfId="0" applyFont="1" applyBorder="1" applyAlignment="1">
      <alignment horizontal="left" vertical="center" wrapText="1"/>
    </xf>
    <xf numFmtId="0" fontId="24" fillId="4" borderId="9" xfId="0" applyFont="1" applyFill="1" applyBorder="1" applyAlignment="1">
      <alignment horizontal="left" vertical="center" wrapText="1"/>
    </xf>
    <xf numFmtId="0" fontId="24" fillId="4" borderId="11" xfId="0" applyFont="1" applyFill="1" applyBorder="1" applyAlignment="1">
      <alignment horizontal="left" vertical="center" wrapText="1"/>
    </xf>
    <xf numFmtId="0" fontId="21" fillId="0" borderId="15" xfId="0" applyFont="1" applyBorder="1" applyAlignment="1">
      <alignment horizontal="left" vertical="top" wrapText="1"/>
    </xf>
    <xf numFmtId="0" fontId="9" fillId="5" borderId="8"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0"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3" fillId="3" borderId="0" xfId="0" applyFont="1" applyFill="1" applyAlignment="1">
      <alignment horizontal="center"/>
    </xf>
    <xf numFmtId="0" fontId="6" fillId="3" borderId="0" xfId="0" applyFont="1" applyFill="1" applyAlignment="1">
      <alignment horizont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6" xfId="0" applyFont="1" applyFill="1" applyBorder="1" applyAlignment="1">
      <alignment horizontal="center" vertical="center"/>
    </xf>
    <xf numFmtId="0" fontId="4" fillId="0" borderId="0" xfId="0" applyFont="1" applyAlignment="1">
      <alignment horizontal="left" vertical="center"/>
    </xf>
    <xf numFmtId="0" fontId="6" fillId="6" borderId="0" xfId="0" applyFont="1" applyFill="1" applyAlignment="1">
      <alignment horizontal="left" vertical="center"/>
    </xf>
  </cellXfs>
  <cellStyles count="4">
    <cellStyle name="Milliers" xfId="1" builtinId="3"/>
    <cellStyle name="Normal" xfId="0" builtinId="0"/>
    <cellStyle name="Normal 2" xfId="3"/>
    <cellStyle name="Pourcentage" xfId="2" builtinId="5"/>
  </cellStyles>
  <dxfs count="0"/>
  <tableStyles count="0" defaultTableStyle="TableStyleMedium2" defaultPivotStyle="PivotStyleLight16"/>
  <colors>
    <mruColors>
      <color rgb="FF37A8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'Graphique 1'!$A$27</c:f>
              <c:strCache>
                <c:ptCount val="1"/>
                <c:pt idx="0">
                  <c:v>NIVEAU 3</c:v>
                </c:pt>
              </c:strCache>
            </c:strRef>
          </c:tx>
          <c:spPr>
            <a:solidFill>
              <a:schemeClr val="accent1"/>
            </a:solidFill>
            <a:ln>
              <a:solidFill>
                <a:sysClr val="windowText" lastClr="000000"/>
              </a:solidFill>
            </a:ln>
            <a:effectLst/>
          </c:spPr>
          <c:invertIfNegative val="0"/>
          <c:cat>
            <c:strRef>
              <c:f>'Graphique 1'!$B$26:$L$26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'Graphique 1'!$B$27:$L$27</c:f>
              <c:numCache>
                <c:formatCode>_-* #\ ##0_-;\-* #\ ##0_-;_-* "-"??_-;_-@_-</c:formatCode>
                <c:ptCount val="11"/>
                <c:pt idx="0">
                  <c:v>9480</c:v>
                </c:pt>
                <c:pt idx="1">
                  <c:v>8917</c:v>
                </c:pt>
                <c:pt idx="2">
                  <c:v>8166</c:v>
                </c:pt>
                <c:pt idx="3">
                  <c:v>7961</c:v>
                </c:pt>
                <c:pt idx="4">
                  <c:v>7914</c:v>
                </c:pt>
                <c:pt idx="5">
                  <c:v>8082</c:v>
                </c:pt>
                <c:pt idx="6">
                  <c:v>8328</c:v>
                </c:pt>
                <c:pt idx="7">
                  <c:v>8428</c:v>
                </c:pt>
                <c:pt idx="8">
                  <c:v>8565</c:v>
                </c:pt>
                <c:pt idx="9">
                  <c:v>9372</c:v>
                </c:pt>
                <c:pt idx="10" formatCode="General">
                  <c:v>9869</c:v>
                </c:pt>
              </c:numCache>
            </c:numRef>
          </c:val>
          <c:extLst>
            <c:ext xmlns:c16="http://schemas.microsoft.com/office/drawing/2014/chart" uri="{C3380CC4-5D6E-409C-BE32-E72D297353CC}">
              <c16:uniqueId val="{00000000-25C9-4B7B-A0AF-5E2546885AEC}"/>
            </c:ext>
          </c:extLst>
        </c:ser>
        <c:ser>
          <c:idx val="1"/>
          <c:order val="1"/>
          <c:tx>
            <c:strRef>
              <c:f>'Graphique 1'!$A$28</c:f>
              <c:strCache>
                <c:ptCount val="1"/>
                <c:pt idx="0">
                  <c:v>NIVEAU 4</c:v>
                </c:pt>
              </c:strCache>
            </c:strRef>
          </c:tx>
          <c:spPr>
            <a:solidFill>
              <a:schemeClr val="accent2"/>
            </a:solidFill>
            <a:ln>
              <a:solidFill>
                <a:sysClr val="windowText" lastClr="000000"/>
              </a:solidFill>
            </a:ln>
            <a:effectLst/>
          </c:spPr>
          <c:invertIfNegative val="0"/>
          <c:cat>
            <c:strRef>
              <c:f>'Graphique 1'!$B$26:$L$26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'Graphique 1'!$B$28:$L$28</c:f>
              <c:numCache>
                <c:formatCode>_-* #\ ##0_-;\-* #\ ##0_-;_-* "-"??_-;_-@_-</c:formatCode>
                <c:ptCount val="11"/>
                <c:pt idx="0">
                  <c:v>5624</c:v>
                </c:pt>
                <c:pt idx="1">
                  <c:v>5319</c:v>
                </c:pt>
                <c:pt idx="2">
                  <c:v>4976</c:v>
                </c:pt>
                <c:pt idx="3">
                  <c:v>4805</c:v>
                </c:pt>
                <c:pt idx="4">
                  <c:v>4583</c:v>
                </c:pt>
                <c:pt idx="5">
                  <c:v>4574</c:v>
                </c:pt>
                <c:pt idx="6">
                  <c:v>4696</c:v>
                </c:pt>
                <c:pt idx="7">
                  <c:v>4817</c:v>
                </c:pt>
                <c:pt idx="8">
                  <c:v>5285</c:v>
                </c:pt>
                <c:pt idx="9">
                  <c:v>5595</c:v>
                </c:pt>
                <c:pt idx="10" formatCode="General">
                  <c:v>5894</c:v>
                </c:pt>
              </c:numCache>
            </c:numRef>
          </c:val>
          <c:extLst>
            <c:ext xmlns:c16="http://schemas.microsoft.com/office/drawing/2014/chart" uri="{C3380CC4-5D6E-409C-BE32-E72D297353CC}">
              <c16:uniqueId val="{00000001-25C9-4B7B-A0AF-5E2546885AEC}"/>
            </c:ext>
          </c:extLst>
        </c:ser>
        <c:ser>
          <c:idx val="2"/>
          <c:order val="2"/>
          <c:tx>
            <c:strRef>
              <c:f>'Graphique 1'!$A$29</c:f>
              <c:strCache>
                <c:ptCount val="1"/>
                <c:pt idx="0">
                  <c:v>NIVEAU 5</c:v>
                </c:pt>
              </c:strCache>
            </c:strRef>
          </c:tx>
          <c:spPr>
            <a:solidFill>
              <a:schemeClr val="accent3"/>
            </a:solidFill>
            <a:ln>
              <a:solidFill>
                <a:sysClr val="windowText" lastClr="000000"/>
              </a:solidFill>
            </a:ln>
            <a:effectLst/>
          </c:spPr>
          <c:invertIfNegative val="0"/>
          <c:cat>
            <c:strRef>
              <c:f>'Graphique 1'!$B$26:$L$26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'Graphique 1'!$B$29:$L$29</c:f>
              <c:numCache>
                <c:formatCode>_-* #\ ##0_-;\-* #\ ##0_-;_-* "-"??_-;_-@_-</c:formatCode>
                <c:ptCount val="11"/>
                <c:pt idx="0">
                  <c:v>3493</c:v>
                </c:pt>
                <c:pt idx="1">
                  <c:v>3415</c:v>
                </c:pt>
                <c:pt idx="2">
                  <c:v>3171</c:v>
                </c:pt>
                <c:pt idx="3">
                  <c:v>3378</c:v>
                </c:pt>
                <c:pt idx="4">
                  <c:v>3563</c:v>
                </c:pt>
                <c:pt idx="5">
                  <c:v>3820</c:v>
                </c:pt>
                <c:pt idx="6">
                  <c:v>4138</c:v>
                </c:pt>
                <c:pt idx="7">
                  <c:v>4231</c:v>
                </c:pt>
                <c:pt idx="8">
                  <c:v>5140</c:v>
                </c:pt>
                <c:pt idx="9">
                  <c:v>6821</c:v>
                </c:pt>
                <c:pt idx="10" formatCode="General">
                  <c:v>7173</c:v>
                </c:pt>
              </c:numCache>
            </c:numRef>
          </c:val>
          <c:extLst>
            <c:ext xmlns:c16="http://schemas.microsoft.com/office/drawing/2014/chart" uri="{C3380CC4-5D6E-409C-BE32-E72D297353CC}">
              <c16:uniqueId val="{00000002-25C9-4B7B-A0AF-5E2546885AEC}"/>
            </c:ext>
          </c:extLst>
        </c:ser>
        <c:ser>
          <c:idx val="3"/>
          <c:order val="3"/>
          <c:tx>
            <c:strRef>
              <c:f>'Graphique 1'!$A$30</c:f>
              <c:strCache>
                <c:ptCount val="1"/>
                <c:pt idx="0">
                  <c:v>NIVEAU 6</c:v>
                </c:pt>
              </c:strCache>
            </c:strRef>
          </c:tx>
          <c:spPr>
            <a:solidFill>
              <a:schemeClr val="accent4"/>
            </a:solidFill>
            <a:ln>
              <a:solidFill>
                <a:sysClr val="windowText" lastClr="000000"/>
              </a:solidFill>
            </a:ln>
            <a:effectLst/>
          </c:spPr>
          <c:invertIfNegative val="0"/>
          <c:cat>
            <c:strRef>
              <c:f>'Graphique 1'!$B$26:$L$26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'Graphique 1'!$B$30:$L$30</c:f>
              <c:numCache>
                <c:formatCode>_-* #\ ##0_-;\-* #\ ##0_-;_-* "-"??_-;_-@_-</c:formatCode>
                <c:ptCount val="11"/>
                <c:pt idx="0">
                  <c:v>687</c:v>
                </c:pt>
                <c:pt idx="1">
                  <c:v>694</c:v>
                </c:pt>
                <c:pt idx="2">
                  <c:v>800</c:v>
                </c:pt>
                <c:pt idx="3">
                  <c:v>845</c:v>
                </c:pt>
                <c:pt idx="4">
                  <c:v>915</c:v>
                </c:pt>
                <c:pt idx="5">
                  <c:v>999</c:v>
                </c:pt>
                <c:pt idx="6">
                  <c:v>1114</c:v>
                </c:pt>
                <c:pt idx="7">
                  <c:v>1494</c:v>
                </c:pt>
                <c:pt idx="8">
                  <c:v>2511</c:v>
                </c:pt>
                <c:pt idx="9">
                  <c:v>3242</c:v>
                </c:pt>
                <c:pt idx="10" formatCode="General">
                  <c:v>4154</c:v>
                </c:pt>
              </c:numCache>
            </c:numRef>
          </c:val>
          <c:extLst>
            <c:ext xmlns:c16="http://schemas.microsoft.com/office/drawing/2014/chart" uri="{C3380CC4-5D6E-409C-BE32-E72D297353CC}">
              <c16:uniqueId val="{00000005-25C9-4B7B-A0AF-5E2546885AEC}"/>
            </c:ext>
          </c:extLst>
        </c:ser>
        <c:ser>
          <c:idx val="4"/>
          <c:order val="4"/>
          <c:tx>
            <c:strRef>
              <c:f>'Graphique 1'!$A$31</c:f>
              <c:strCache>
                <c:ptCount val="1"/>
                <c:pt idx="0">
                  <c:v>NIVEAU 7</c:v>
                </c:pt>
              </c:strCache>
            </c:strRef>
          </c:tx>
          <c:spPr>
            <a:solidFill>
              <a:schemeClr val="accent5"/>
            </a:solidFill>
            <a:ln>
              <a:solidFill>
                <a:sysClr val="windowText" lastClr="000000"/>
              </a:solidFill>
            </a:ln>
            <a:effectLst/>
          </c:spPr>
          <c:invertIfNegative val="0"/>
          <c:cat>
            <c:strRef>
              <c:f>'Graphique 1'!$B$26:$L$26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'Graphique 1'!$B$31:$L$31</c:f>
              <c:numCache>
                <c:formatCode>_-* #\ ##0_-;\-* #\ ##0_-;_-* "-"??_-;_-@_-</c:formatCode>
                <c:ptCount val="11"/>
                <c:pt idx="0">
                  <c:v>868</c:v>
                </c:pt>
                <c:pt idx="1">
                  <c:v>913</c:v>
                </c:pt>
                <c:pt idx="2">
                  <c:v>1013</c:v>
                </c:pt>
                <c:pt idx="3">
                  <c:v>1167</c:v>
                </c:pt>
                <c:pt idx="4">
                  <c:v>1201</c:v>
                </c:pt>
                <c:pt idx="5">
                  <c:v>1276</c:v>
                </c:pt>
                <c:pt idx="6">
                  <c:v>1389</c:v>
                </c:pt>
                <c:pt idx="7">
                  <c:v>1513</c:v>
                </c:pt>
                <c:pt idx="8">
                  <c:v>2256</c:v>
                </c:pt>
                <c:pt idx="9">
                  <c:v>3182</c:v>
                </c:pt>
                <c:pt idx="10" formatCode="General">
                  <c:v>3686</c:v>
                </c:pt>
              </c:numCache>
            </c:numRef>
          </c:val>
          <c:extLst>
            <c:ext xmlns:c16="http://schemas.microsoft.com/office/drawing/2014/chart" uri="{C3380CC4-5D6E-409C-BE32-E72D297353CC}">
              <c16:uniqueId val="{00000006-25C9-4B7B-A0AF-5E2546885AEC}"/>
            </c:ext>
          </c:extLst>
        </c:ser>
        <c:ser>
          <c:idx val="5"/>
          <c:order val="5"/>
          <c:tx>
            <c:strRef>
              <c:f>'Graphique 1'!$A$32</c:f>
              <c:strCache>
                <c:ptCount val="1"/>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Narrow" panose="020B060602020203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1'!$B$26:$L$26</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'Graphique 1'!$B$32:$L$32</c:f>
              <c:numCache>
                <c:formatCode>_-* #\ ##0_-;\-* #\ ##0_-;_-* "-"??_-;_-@_-</c:formatCode>
                <c:ptCount val="11"/>
                <c:pt idx="0">
                  <c:v>20152</c:v>
                </c:pt>
                <c:pt idx="1">
                  <c:v>19258</c:v>
                </c:pt>
                <c:pt idx="2">
                  <c:v>18126</c:v>
                </c:pt>
                <c:pt idx="3">
                  <c:v>18156</c:v>
                </c:pt>
                <c:pt idx="4">
                  <c:v>18176</c:v>
                </c:pt>
                <c:pt idx="5">
                  <c:v>18751</c:v>
                </c:pt>
                <c:pt idx="6">
                  <c:v>19665</c:v>
                </c:pt>
                <c:pt idx="7">
                  <c:v>20483</c:v>
                </c:pt>
                <c:pt idx="8">
                  <c:v>23757</c:v>
                </c:pt>
                <c:pt idx="9">
                  <c:v>28212</c:v>
                </c:pt>
                <c:pt idx="10">
                  <c:v>30776</c:v>
                </c:pt>
              </c:numCache>
            </c:numRef>
          </c:val>
          <c:extLst>
            <c:ext xmlns:c16="http://schemas.microsoft.com/office/drawing/2014/chart" uri="{C3380CC4-5D6E-409C-BE32-E72D297353CC}">
              <c16:uniqueId val="{00000007-25C9-4B7B-A0AF-5E2546885AEC}"/>
            </c:ext>
          </c:extLst>
        </c:ser>
        <c:dLbls>
          <c:showLegendKey val="0"/>
          <c:showVal val="0"/>
          <c:showCatName val="0"/>
          <c:showSerName val="0"/>
          <c:showPercent val="0"/>
          <c:showBubbleSize val="0"/>
        </c:dLbls>
        <c:gapWidth val="40"/>
        <c:overlap val="100"/>
        <c:axId val="214803360"/>
        <c:axId val="272808800"/>
      </c:barChart>
      <c:catAx>
        <c:axId val="2148033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Narrow" panose="020B0606020202030204" pitchFamily="34" charset="0"/>
                <a:ea typeface="+mn-ea"/>
                <a:cs typeface="+mn-cs"/>
              </a:defRPr>
            </a:pPr>
            <a:endParaRPr lang="fr-FR"/>
          </a:p>
        </c:txPr>
        <c:crossAx val="272808800"/>
        <c:crosses val="autoZero"/>
        <c:auto val="1"/>
        <c:lblAlgn val="ctr"/>
        <c:lblOffset val="100"/>
        <c:noMultiLvlLbl val="0"/>
      </c:catAx>
      <c:valAx>
        <c:axId val="272808800"/>
        <c:scaling>
          <c:orientation val="minMax"/>
          <c:max val="3500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214803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'Graphique 2'!$L$13</c:f>
              <c:strCache>
                <c:ptCount val="1"/>
                <c:pt idx="0">
                  <c:v>Académie</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2'!$K$14:$K$19</c:f>
              <c:strCache>
                <c:ptCount val="6"/>
                <c:pt idx="0">
                  <c:v>NIVEAU 3</c:v>
                </c:pt>
                <c:pt idx="1">
                  <c:v>NIVEAU 4</c:v>
                </c:pt>
                <c:pt idx="2">
                  <c:v>NIVEAU 5</c:v>
                </c:pt>
                <c:pt idx="3">
                  <c:v>NIVEAU 6</c:v>
                </c:pt>
                <c:pt idx="4">
                  <c:v>NIVEAU 7</c:v>
                </c:pt>
                <c:pt idx="5">
                  <c:v>Ensemble</c:v>
                </c:pt>
              </c:strCache>
            </c:strRef>
          </c:cat>
          <c:val>
            <c:numRef>
              <c:f>'Graphique 2'!$L$14:$L$19</c:f>
              <c:numCache>
                <c:formatCode>0%</c:formatCode>
                <c:ptCount val="6"/>
                <c:pt idx="0">
                  <c:v>0.29202553450197588</c:v>
                </c:pt>
                <c:pt idx="1">
                  <c:v>0.2953851374278928</c:v>
                </c:pt>
                <c:pt idx="2">
                  <c:v>0.46075561132022863</c:v>
                </c:pt>
                <c:pt idx="3">
                  <c:v>0.48459316321617718</c:v>
                </c:pt>
                <c:pt idx="4">
                  <c:v>0.48263700488334238</c:v>
                </c:pt>
                <c:pt idx="5">
                  <c:v>0.38081622043150509</c:v>
                </c:pt>
              </c:numCache>
            </c:numRef>
          </c:val>
          <c:extLst>
            <c:ext xmlns:c16="http://schemas.microsoft.com/office/drawing/2014/chart" uri="{C3380CC4-5D6E-409C-BE32-E72D297353CC}">
              <c16:uniqueId val="{00000000-0C33-4CCD-AB61-852C4C5C37EF}"/>
            </c:ext>
          </c:extLst>
        </c:ser>
        <c:ser>
          <c:idx val="1"/>
          <c:order val="1"/>
          <c:tx>
            <c:strRef>
              <c:f>'Graphique 2'!$M$13</c:f>
              <c:strCache>
                <c:ptCount val="1"/>
                <c:pt idx="0">
                  <c:v>France métro.</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2'!$K$14:$K$19</c:f>
              <c:strCache>
                <c:ptCount val="6"/>
                <c:pt idx="0">
                  <c:v>NIVEAU 3</c:v>
                </c:pt>
                <c:pt idx="1">
                  <c:v>NIVEAU 4</c:v>
                </c:pt>
                <c:pt idx="2">
                  <c:v>NIVEAU 5</c:v>
                </c:pt>
                <c:pt idx="3">
                  <c:v>NIVEAU 6</c:v>
                </c:pt>
                <c:pt idx="4">
                  <c:v>NIVEAU 7</c:v>
                </c:pt>
                <c:pt idx="5">
                  <c:v>Ensemble</c:v>
                </c:pt>
              </c:strCache>
            </c:strRef>
          </c:cat>
          <c:val>
            <c:numRef>
              <c:f>'Graphique 2'!$M$14:$M$19</c:f>
              <c:numCache>
                <c:formatCode>0%</c:formatCode>
                <c:ptCount val="6"/>
                <c:pt idx="0">
                  <c:v>0.29503788569946893</c:v>
                </c:pt>
                <c:pt idx="1">
                  <c:v>0.36433486962560768</c:v>
                </c:pt>
                <c:pt idx="2">
                  <c:v>0.44393813929667197</c:v>
                </c:pt>
                <c:pt idx="3">
                  <c:v>0.49915477859322172</c:v>
                </c:pt>
                <c:pt idx="4">
                  <c:v>0.49504457275155495</c:v>
                </c:pt>
                <c:pt idx="5">
                  <c:v>0.41731375124480613</c:v>
                </c:pt>
              </c:numCache>
            </c:numRef>
          </c:val>
          <c:extLst>
            <c:ext xmlns:c16="http://schemas.microsoft.com/office/drawing/2014/chart" uri="{C3380CC4-5D6E-409C-BE32-E72D297353CC}">
              <c16:uniqueId val="{00000001-0C33-4CCD-AB61-852C4C5C37EF}"/>
            </c:ext>
          </c:extLst>
        </c:ser>
        <c:dLbls>
          <c:showLegendKey val="0"/>
          <c:showVal val="0"/>
          <c:showCatName val="0"/>
          <c:showSerName val="0"/>
          <c:showPercent val="0"/>
          <c:showBubbleSize val="0"/>
        </c:dLbls>
        <c:gapWidth val="48"/>
        <c:overlap val="-27"/>
        <c:axId val="948576800"/>
        <c:axId val="948583872"/>
      </c:barChart>
      <c:catAx>
        <c:axId val="94857680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crossAx val="948583872"/>
        <c:crosses val="autoZero"/>
        <c:auto val="1"/>
        <c:lblAlgn val="ctr"/>
        <c:lblOffset val="100"/>
        <c:noMultiLvlLbl val="0"/>
      </c:catAx>
      <c:valAx>
        <c:axId val="948583872"/>
        <c:scaling>
          <c:orientation val="minMax"/>
          <c:max val="0.55000000000000004"/>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948576800"/>
        <c:crosses val="autoZero"/>
        <c:crossBetween val="between"/>
        <c:majorUnit val="0.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Apprentis</c:v>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3'!$A$18:$A$21</c:f>
              <c:strCache>
                <c:ptCount val="4"/>
                <c:pt idx="0">
                  <c:v>CAP</c:v>
                </c:pt>
                <c:pt idx="1">
                  <c:v>Bac pro</c:v>
                </c:pt>
                <c:pt idx="2">
                  <c:v>BP</c:v>
                </c:pt>
                <c:pt idx="3">
                  <c:v>BTS</c:v>
                </c:pt>
              </c:strCache>
            </c:strRef>
          </c:cat>
          <c:val>
            <c:numRef>
              <c:f>'Graphique 3'!$F$18:$F$21</c:f>
              <c:numCache>
                <c:formatCode>0.0%</c:formatCode>
                <c:ptCount val="4"/>
                <c:pt idx="0">
                  <c:v>0.83548121743899095</c:v>
                </c:pt>
                <c:pt idx="1">
                  <c:v>0.82395209580838324</c:v>
                </c:pt>
                <c:pt idx="2">
                  <c:v>0.75172413793103443</c:v>
                </c:pt>
                <c:pt idx="3">
                  <c:v>0.81045130641330165</c:v>
                </c:pt>
              </c:numCache>
            </c:numRef>
          </c:val>
          <c:extLst>
            <c:ext xmlns:c16="http://schemas.microsoft.com/office/drawing/2014/chart" uri="{C3380CC4-5D6E-409C-BE32-E72D297353CC}">
              <c16:uniqueId val="{00000000-FD71-4E58-B68E-A34CA708F76C}"/>
            </c:ext>
          </c:extLst>
        </c:ser>
        <c:ser>
          <c:idx val="1"/>
          <c:order val="1"/>
          <c:tx>
            <c:v>Scolaires</c:v>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3'!$A$18:$A$21</c:f>
              <c:strCache>
                <c:ptCount val="4"/>
                <c:pt idx="0">
                  <c:v>CAP</c:v>
                </c:pt>
                <c:pt idx="1">
                  <c:v>Bac pro</c:v>
                </c:pt>
                <c:pt idx="2">
                  <c:v>BP</c:v>
                </c:pt>
                <c:pt idx="3">
                  <c:v>BTS</c:v>
                </c:pt>
              </c:strCache>
            </c:strRef>
          </c:cat>
          <c:val>
            <c:numRef>
              <c:f>'Graphique 3'!$G$18:$G$21</c:f>
              <c:numCache>
                <c:formatCode>0.0%</c:formatCode>
                <c:ptCount val="4"/>
                <c:pt idx="0">
                  <c:v>0.85071267816954244</c:v>
                </c:pt>
                <c:pt idx="1">
                  <c:v>0.82565677243261681</c:v>
                </c:pt>
                <c:pt idx="3">
                  <c:v>0.8611997447351627</c:v>
                </c:pt>
              </c:numCache>
            </c:numRef>
          </c:val>
          <c:extLst>
            <c:ext xmlns:c16="http://schemas.microsoft.com/office/drawing/2014/chart" uri="{C3380CC4-5D6E-409C-BE32-E72D297353CC}">
              <c16:uniqueId val="{00000002-FD71-4E58-B68E-A34CA708F76C}"/>
            </c:ext>
          </c:extLst>
        </c:ser>
        <c:dLbls>
          <c:showLegendKey val="0"/>
          <c:showVal val="0"/>
          <c:showCatName val="0"/>
          <c:showSerName val="0"/>
          <c:showPercent val="0"/>
          <c:showBubbleSize val="0"/>
        </c:dLbls>
        <c:gapWidth val="125"/>
        <c:overlap val="-27"/>
        <c:axId val="277788144"/>
        <c:axId val="277788704"/>
      </c:barChart>
      <c:catAx>
        <c:axId val="27778814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crossAx val="277788704"/>
        <c:crosses val="autoZero"/>
        <c:auto val="1"/>
        <c:lblAlgn val="ctr"/>
        <c:lblOffset val="100"/>
        <c:noMultiLvlLbl val="0"/>
      </c:catAx>
      <c:valAx>
        <c:axId val="277788704"/>
        <c:scaling>
          <c:orientation val="minMax"/>
          <c:min val="0.65000000000000013"/>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crossAx val="2777881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Filles</c:v>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4'!$A$19:$A$22</c:f>
              <c:strCache>
                <c:ptCount val="4"/>
                <c:pt idx="0">
                  <c:v>CAP</c:v>
                </c:pt>
                <c:pt idx="1">
                  <c:v>BAC PRO</c:v>
                </c:pt>
                <c:pt idx="2">
                  <c:v>BP</c:v>
                </c:pt>
                <c:pt idx="3">
                  <c:v>BTS</c:v>
                </c:pt>
              </c:strCache>
            </c:strRef>
          </c:cat>
          <c:val>
            <c:numRef>
              <c:f>'Graphique 4'!$F$19:$F$22</c:f>
              <c:numCache>
                <c:formatCode>0.0%</c:formatCode>
                <c:ptCount val="4"/>
                <c:pt idx="0">
                  <c:v>0.88048552754435105</c:v>
                </c:pt>
                <c:pt idx="1">
                  <c:v>0.78767123287671237</c:v>
                </c:pt>
                <c:pt idx="2">
                  <c:v>0.78288100208768263</c:v>
                </c:pt>
                <c:pt idx="3">
                  <c:v>0.85466377440347074</c:v>
                </c:pt>
              </c:numCache>
            </c:numRef>
          </c:val>
          <c:extLst>
            <c:ext xmlns:c16="http://schemas.microsoft.com/office/drawing/2014/chart" uri="{C3380CC4-5D6E-409C-BE32-E72D297353CC}">
              <c16:uniqueId val="{00000000-7DFB-4BC4-99D9-AE79B0D13BCF}"/>
            </c:ext>
          </c:extLst>
        </c:ser>
        <c:ser>
          <c:idx val="1"/>
          <c:order val="1"/>
          <c:tx>
            <c:v>Garçons</c:v>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4'!$A$19:$A$22</c:f>
              <c:strCache>
                <c:ptCount val="4"/>
                <c:pt idx="0">
                  <c:v>CAP</c:v>
                </c:pt>
                <c:pt idx="1">
                  <c:v>BAC PRO</c:v>
                </c:pt>
                <c:pt idx="2">
                  <c:v>BP</c:v>
                </c:pt>
                <c:pt idx="3">
                  <c:v>BTS</c:v>
                </c:pt>
              </c:strCache>
            </c:strRef>
          </c:cat>
          <c:val>
            <c:numRef>
              <c:f>'Graphique 4'!$G$19:$G$22</c:f>
              <c:numCache>
                <c:formatCode>0.0%</c:formatCode>
                <c:ptCount val="4"/>
                <c:pt idx="0">
                  <c:v>0.81677018633540377</c:v>
                </c:pt>
                <c:pt idx="1">
                  <c:v>0.8316400580551524</c:v>
                </c:pt>
                <c:pt idx="2">
                  <c:v>0.71355498721227617</c:v>
                </c:pt>
                <c:pt idx="3">
                  <c:v>0.77599323753169902</c:v>
                </c:pt>
              </c:numCache>
            </c:numRef>
          </c:val>
          <c:extLst>
            <c:ext xmlns:c16="http://schemas.microsoft.com/office/drawing/2014/chart" uri="{C3380CC4-5D6E-409C-BE32-E72D297353CC}">
              <c16:uniqueId val="{00000001-7DFB-4BC4-99D9-AE79B0D13BCF}"/>
            </c:ext>
          </c:extLst>
        </c:ser>
        <c:dLbls>
          <c:showLegendKey val="0"/>
          <c:showVal val="0"/>
          <c:showCatName val="0"/>
          <c:showSerName val="0"/>
          <c:showPercent val="0"/>
          <c:showBubbleSize val="0"/>
        </c:dLbls>
        <c:gapWidth val="86"/>
        <c:overlap val="-27"/>
        <c:axId val="278201280"/>
        <c:axId val="278201840"/>
      </c:barChart>
      <c:catAx>
        <c:axId val="2782012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crossAx val="278201840"/>
        <c:crosses val="autoZero"/>
        <c:auto val="1"/>
        <c:lblAlgn val="ctr"/>
        <c:lblOffset val="100"/>
        <c:noMultiLvlLbl val="0"/>
      </c:catAx>
      <c:valAx>
        <c:axId val="278201840"/>
        <c:scaling>
          <c:orientation val="minMax"/>
          <c:min val="0.65000000000000013"/>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crossAx val="27820128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'Graphique 5'!$B$19</c:f>
              <c:strCache>
                <c:ptCount val="1"/>
                <c:pt idx="0">
                  <c:v>CFA académique</c:v>
                </c:pt>
              </c:strCache>
            </c:strRef>
          </c:tx>
          <c:spPr>
            <a:ln w="28575" cap="rnd">
              <a:solidFill>
                <a:schemeClr val="accent1"/>
              </a:solidFill>
              <a:round/>
            </a:ln>
            <a:effectLst/>
          </c:spPr>
          <c:marker>
            <c:symbol val="none"/>
          </c:marker>
          <c:cat>
            <c:strRef>
              <c:f>'Graphique 5'!$C$16:$S$16</c:f>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'Graphique 5'!$C$19:$S$19</c:f>
              <c:numCache>
                <c:formatCode>0</c:formatCode>
                <c:ptCount val="17"/>
                <c:pt idx="0">
                  <c:v>100</c:v>
                </c:pt>
                <c:pt idx="1">
                  <c:v>124.24242424242425</c:v>
                </c:pt>
                <c:pt idx="2">
                  <c:v>141.81818181818181</c:v>
                </c:pt>
                <c:pt idx="3">
                  <c:v>150.1010101010101</c:v>
                </c:pt>
                <c:pt idx="4">
                  <c:v>144.84848484848484</c:v>
                </c:pt>
                <c:pt idx="5">
                  <c:v>144.64646464646464</c:v>
                </c:pt>
                <c:pt idx="6">
                  <c:v>154.34343434343432</c:v>
                </c:pt>
                <c:pt idx="7">
                  <c:v>151.5151515151515</c:v>
                </c:pt>
                <c:pt idx="8">
                  <c:v>130.30303030303031</c:v>
                </c:pt>
                <c:pt idx="9">
                  <c:v>130.90909090909091</c:v>
                </c:pt>
                <c:pt idx="10">
                  <c:v>127.67676767676768</c:v>
                </c:pt>
                <c:pt idx="11">
                  <c:v>137.37373737373736</c:v>
                </c:pt>
                <c:pt idx="12">
                  <c:v>154.54545454545453</c:v>
                </c:pt>
                <c:pt idx="13">
                  <c:v>174.14141414141412</c:v>
                </c:pt>
                <c:pt idx="14">
                  <c:v>191.5151515151515</c:v>
                </c:pt>
                <c:pt idx="15">
                  <c:v>260.80808080808083</c:v>
                </c:pt>
                <c:pt idx="16">
                  <c:v>304.44444444444446</c:v>
                </c:pt>
              </c:numCache>
            </c:numRef>
          </c:val>
          <c:smooth val="0"/>
          <c:extLst>
            <c:ext xmlns:c16="http://schemas.microsoft.com/office/drawing/2014/chart" uri="{C3380CC4-5D6E-409C-BE32-E72D297353CC}">
              <c16:uniqueId val="{00000000-AF09-4F07-9736-3237BB574378}"/>
            </c:ext>
          </c:extLst>
        </c:ser>
        <c:ser>
          <c:idx val="1"/>
          <c:order val="1"/>
          <c:tx>
            <c:strRef>
              <c:f>'Graphique 5'!$B$20</c:f>
              <c:strCache>
                <c:ptCount val="1"/>
                <c:pt idx="0">
                  <c:v>Académie</c:v>
                </c:pt>
              </c:strCache>
            </c:strRef>
          </c:tx>
          <c:spPr>
            <a:ln w="28575" cap="rnd">
              <a:solidFill>
                <a:schemeClr val="accent2"/>
              </a:solidFill>
              <a:round/>
            </a:ln>
            <a:effectLst/>
          </c:spPr>
          <c:marker>
            <c:symbol val="none"/>
          </c:marker>
          <c:cat>
            <c:strRef>
              <c:f>'Graphique 5'!$C$16:$S$16</c:f>
              <c:strCach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strCache>
            </c:strRef>
          </c:cat>
          <c:val>
            <c:numRef>
              <c:f>'Graphique 5'!$C$20:$S$20</c:f>
              <c:numCache>
                <c:formatCode>0</c:formatCode>
                <c:ptCount val="17"/>
                <c:pt idx="0">
                  <c:v>100</c:v>
                </c:pt>
                <c:pt idx="1">
                  <c:v>105.01508295625943</c:v>
                </c:pt>
                <c:pt idx="2">
                  <c:v>105.41370394311571</c:v>
                </c:pt>
                <c:pt idx="3">
                  <c:v>106.81965093729799</c:v>
                </c:pt>
                <c:pt idx="4">
                  <c:v>108.29023917259211</c:v>
                </c:pt>
                <c:pt idx="5">
                  <c:v>111.24218918336565</c:v>
                </c:pt>
                <c:pt idx="6">
                  <c:v>110.17022193492782</c:v>
                </c:pt>
                <c:pt idx="7">
                  <c:v>105.47295841413489</c:v>
                </c:pt>
                <c:pt idx="8">
                  <c:v>99.423615600086194</c:v>
                </c:pt>
                <c:pt idx="9">
                  <c:v>99.617539323421681</c:v>
                </c:pt>
                <c:pt idx="10">
                  <c:v>99.56367162249515</c:v>
                </c:pt>
                <c:pt idx="11">
                  <c:v>102.38633915104502</c:v>
                </c:pt>
                <c:pt idx="12">
                  <c:v>107.08360267183797</c:v>
                </c:pt>
                <c:pt idx="13">
                  <c:v>110.33721180780005</c:v>
                </c:pt>
                <c:pt idx="14">
                  <c:v>127.97349709114414</c:v>
                </c:pt>
                <c:pt idx="15">
                  <c:v>151.97155785391078</c:v>
                </c:pt>
                <c:pt idx="16">
                  <c:v>165.78323637147167</c:v>
                </c:pt>
              </c:numCache>
            </c:numRef>
          </c:val>
          <c:smooth val="0"/>
          <c:extLst>
            <c:ext xmlns:c16="http://schemas.microsoft.com/office/drawing/2014/chart" uri="{C3380CC4-5D6E-409C-BE32-E72D297353CC}">
              <c16:uniqueId val="{00000001-AF09-4F07-9736-3237BB574378}"/>
            </c:ext>
          </c:extLst>
        </c:ser>
        <c:dLbls>
          <c:showLegendKey val="0"/>
          <c:showVal val="0"/>
          <c:showCatName val="0"/>
          <c:showSerName val="0"/>
          <c:showPercent val="0"/>
          <c:showBubbleSize val="0"/>
        </c:dLbls>
        <c:smooth val="0"/>
        <c:axId val="1302375999"/>
        <c:axId val="1302374751"/>
      </c:lineChart>
      <c:catAx>
        <c:axId val="1302375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crossAx val="1302374751"/>
        <c:crossesAt val="0"/>
        <c:auto val="1"/>
        <c:lblAlgn val="ctr"/>
        <c:lblOffset val="100"/>
        <c:noMultiLvlLbl val="0"/>
      </c:catAx>
      <c:valAx>
        <c:axId val="1302374751"/>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crossAx val="1302375999"/>
        <c:crosses val="autoZero"/>
        <c:crossBetween val="midCat"/>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57150</xdr:rowOff>
    </xdr:from>
    <xdr:to>
      <xdr:col>15</xdr:col>
      <xdr:colOff>600074</xdr:colOff>
      <xdr:row>23</xdr:row>
      <xdr:rowOff>28575</xdr:rowOff>
    </xdr:to>
    <xdr:graphicFrame macro="">
      <xdr:nvGraphicFramePr>
        <xdr:cNvPr id="11" name="Graphique 1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304799</xdr:colOff>
      <xdr:row>1</xdr:row>
      <xdr:rowOff>133350</xdr:rowOff>
    </xdr:from>
    <xdr:to>
      <xdr:col>6</xdr:col>
      <xdr:colOff>352424</xdr:colOff>
      <xdr:row>10</xdr:row>
      <xdr:rowOff>9525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76200</xdr:rowOff>
    </xdr:from>
    <xdr:to>
      <xdr:col>8</xdr:col>
      <xdr:colOff>714375</xdr:colOff>
      <xdr:row>13</xdr:row>
      <xdr:rowOff>176213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114300</xdr:rowOff>
    </xdr:from>
    <xdr:to>
      <xdr:col>8</xdr:col>
      <xdr:colOff>509588</xdr:colOff>
      <xdr:row>14</xdr:row>
      <xdr:rowOff>9525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9525</xdr:rowOff>
    </xdr:from>
    <xdr:to>
      <xdr:col>6</xdr:col>
      <xdr:colOff>657224</xdr:colOff>
      <xdr:row>13</xdr:row>
      <xdr:rowOff>47625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Apprentissage">
      <a:dk1>
        <a:sysClr val="windowText" lastClr="000000"/>
      </a:dk1>
      <a:lt1>
        <a:sysClr val="window" lastClr="FFFFFF"/>
      </a:lt1>
      <a:dk2>
        <a:srgbClr val="44546A"/>
      </a:dk2>
      <a:lt2>
        <a:srgbClr val="E7E6E6"/>
      </a:lt2>
      <a:accent1>
        <a:srgbClr val="37A8DB"/>
      </a:accent1>
      <a:accent2>
        <a:srgbClr val="87CCEB"/>
      </a:accent2>
      <a:accent3>
        <a:srgbClr val="D7F0FB"/>
      </a:accent3>
      <a:accent4>
        <a:srgbClr val="5FBAE3"/>
      </a:accent4>
      <a:accent5>
        <a:srgbClr val="AFDEF3"/>
      </a:accent5>
      <a:accent6>
        <a:srgbClr val="EBF9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pprentissage">
    <a:dk1>
      <a:sysClr val="windowText" lastClr="000000"/>
    </a:dk1>
    <a:lt1>
      <a:sysClr val="window" lastClr="FFFFFF"/>
    </a:lt1>
    <a:dk2>
      <a:srgbClr val="44546A"/>
    </a:dk2>
    <a:lt2>
      <a:srgbClr val="E7E6E6"/>
    </a:lt2>
    <a:accent1>
      <a:srgbClr val="37A8DB"/>
    </a:accent1>
    <a:accent2>
      <a:srgbClr val="87CCEB"/>
    </a:accent2>
    <a:accent3>
      <a:srgbClr val="D7F0FB"/>
    </a:accent3>
    <a:accent4>
      <a:srgbClr val="5FBAE3"/>
    </a:accent4>
    <a:accent5>
      <a:srgbClr val="AFDEF3"/>
    </a:accent5>
    <a:accent6>
      <a:srgbClr val="EBF9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M696"/>
  <sheetViews>
    <sheetView tabSelected="1" workbookViewId="0">
      <selection activeCell="A11" sqref="A11"/>
    </sheetView>
  </sheetViews>
  <sheetFormatPr baseColWidth="10" defaultRowHeight="282.75" customHeight="1" x14ac:dyDescent="0.25"/>
  <sheetData>
    <row r="1" spans="1:13" ht="15" x14ac:dyDescent="0.25">
      <c r="A1" s="188" t="s">
        <v>132</v>
      </c>
      <c r="B1" s="188"/>
      <c r="C1" s="188"/>
      <c r="D1" s="188"/>
      <c r="E1" s="188"/>
      <c r="F1" s="188"/>
    </row>
    <row r="2" spans="1:13" ht="15" x14ac:dyDescent="0.25">
      <c r="A2" s="188" t="s">
        <v>104</v>
      </c>
      <c r="B2" s="188"/>
      <c r="C2" s="188"/>
      <c r="D2" s="188"/>
      <c r="E2" s="188"/>
      <c r="F2" s="188"/>
    </row>
    <row r="3" spans="1:13" ht="65.25" customHeight="1" x14ac:dyDescent="0.25">
      <c r="A3" s="189" t="s">
        <v>133</v>
      </c>
      <c r="B3" s="189"/>
      <c r="C3" s="189"/>
      <c r="D3" s="189"/>
      <c r="E3" s="189"/>
      <c r="F3" s="189"/>
      <c r="G3" s="189"/>
      <c r="H3" s="189"/>
      <c r="I3" s="189"/>
      <c r="J3" s="189"/>
      <c r="K3" s="189"/>
      <c r="L3" s="189"/>
      <c r="M3" s="189"/>
    </row>
    <row r="4" spans="1:13" ht="15" x14ac:dyDescent="0.25">
      <c r="A4" s="188" t="s">
        <v>134</v>
      </c>
      <c r="B4" s="188"/>
      <c r="C4" s="188"/>
      <c r="D4" s="188"/>
      <c r="E4" s="188"/>
      <c r="F4" s="188"/>
    </row>
    <row r="5" spans="1:13" ht="39.75" customHeight="1" x14ac:dyDescent="0.25">
      <c r="A5" s="190" t="s">
        <v>135</v>
      </c>
      <c r="B5" s="190"/>
      <c r="C5" s="190"/>
      <c r="D5" s="190"/>
      <c r="E5" s="190"/>
      <c r="F5" s="190"/>
      <c r="G5" s="190"/>
      <c r="H5" s="190"/>
      <c r="I5" s="190"/>
      <c r="J5" s="190"/>
      <c r="K5" s="190"/>
      <c r="L5" s="190"/>
      <c r="M5" s="190"/>
    </row>
    <row r="6" spans="1:13" ht="15" customHeight="1" x14ac:dyDescent="0.25">
      <c r="A6" s="68"/>
      <c r="B6" s="68"/>
      <c r="C6" s="68"/>
      <c r="D6" s="68"/>
      <c r="E6" s="68"/>
      <c r="F6" s="68"/>
      <c r="G6" s="68"/>
      <c r="H6" s="68"/>
      <c r="I6" s="68"/>
      <c r="J6" s="68"/>
      <c r="K6" s="68"/>
      <c r="L6" s="68"/>
      <c r="M6" s="68"/>
    </row>
    <row r="7" spans="1:13" ht="15" customHeight="1" x14ac:dyDescent="0.25">
      <c r="A7" s="68"/>
      <c r="B7" s="68"/>
      <c r="C7" s="68"/>
      <c r="D7" s="68"/>
      <c r="E7" s="68"/>
      <c r="F7" s="68"/>
      <c r="G7" s="68"/>
      <c r="H7" s="68"/>
      <c r="I7" s="68"/>
      <c r="J7" s="68"/>
      <c r="K7" s="68"/>
      <c r="L7" s="68"/>
      <c r="M7" s="68"/>
    </row>
    <row r="8" spans="1:13" ht="15" customHeight="1" x14ac:dyDescent="0.25">
      <c r="A8" s="68"/>
      <c r="B8" s="68"/>
      <c r="C8" s="68"/>
      <c r="D8" s="68"/>
      <c r="E8" s="68"/>
      <c r="F8" s="68"/>
      <c r="G8" s="68"/>
      <c r="H8" s="68"/>
      <c r="I8" s="68"/>
      <c r="J8" s="68"/>
      <c r="K8" s="68"/>
      <c r="L8" s="68"/>
      <c r="M8" s="68"/>
    </row>
    <row r="9" spans="1:13" ht="15" x14ac:dyDescent="0.25">
      <c r="A9" s="188" t="s">
        <v>136</v>
      </c>
      <c r="B9" s="188"/>
      <c r="C9" s="188"/>
      <c r="D9" s="188"/>
      <c r="E9" s="188"/>
      <c r="F9" s="188"/>
    </row>
    <row r="10" spans="1:13" ht="65.25" customHeight="1" x14ac:dyDescent="0.25">
      <c r="A10" s="187" t="s">
        <v>137</v>
      </c>
      <c r="B10" s="187"/>
      <c r="C10" s="187"/>
      <c r="D10" s="187"/>
      <c r="E10" s="187"/>
      <c r="F10" s="187"/>
      <c r="G10" s="187"/>
      <c r="H10" s="187"/>
      <c r="I10" s="187"/>
      <c r="J10" s="187"/>
      <c r="K10" s="187"/>
      <c r="L10" s="187"/>
      <c r="M10" s="187"/>
    </row>
    <row r="11" spans="1:13" ht="15" x14ac:dyDescent="0.25">
      <c r="A11" s="67" t="s">
        <v>195</v>
      </c>
    </row>
    <row r="12" spans="1:13" ht="15" x14ac:dyDescent="0.25"/>
    <row r="13" spans="1:13" ht="15" x14ac:dyDescent="0.25"/>
    <row r="14" spans="1:13" ht="15" x14ac:dyDescent="0.25"/>
    <row r="15" spans="1:13" ht="15" x14ac:dyDescent="0.25"/>
    <row r="16" spans="1: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sheetData>
  <mergeCells count="7">
    <mergeCell ref="A10:M10"/>
    <mergeCell ref="A1:F1"/>
    <mergeCell ref="A2:F2"/>
    <mergeCell ref="A3:M3"/>
    <mergeCell ref="A4:F4"/>
    <mergeCell ref="A5:M5"/>
    <mergeCell ref="A9:F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U42"/>
  <sheetViews>
    <sheetView topLeftCell="A22" workbookViewId="0">
      <selection activeCell="G42" sqref="G42"/>
    </sheetView>
  </sheetViews>
  <sheetFormatPr baseColWidth="10" defaultRowHeight="16.5" x14ac:dyDescent="0.3"/>
  <cols>
    <col min="1" max="1" width="32" style="2" customWidth="1"/>
    <col min="2" max="2" width="19.28515625" style="2" bestFit="1" customWidth="1"/>
    <col min="3" max="3" width="12.140625" style="2" bestFit="1" customWidth="1"/>
    <col min="4" max="4" width="16.85546875" style="2" bestFit="1" customWidth="1"/>
    <col min="5" max="6" width="11.42578125" style="2"/>
    <col min="7" max="7" width="16.140625" style="2" bestFit="1" customWidth="1"/>
    <col min="8" max="12" width="11.42578125" style="2"/>
    <col min="13" max="13" width="15.140625" style="2" bestFit="1" customWidth="1"/>
    <col min="14" max="17" width="11.42578125" style="2"/>
    <col min="18" max="18" width="15.140625" style="2" bestFit="1" customWidth="1"/>
    <col min="19" max="16384" width="11.42578125" style="2"/>
  </cols>
  <sheetData>
    <row r="1" spans="1:4" x14ac:dyDescent="0.3">
      <c r="A1" s="19" t="s">
        <v>171</v>
      </c>
    </row>
    <row r="2" spans="1:4" x14ac:dyDescent="0.3">
      <c r="A2" s="6"/>
      <c r="B2" s="6" t="s">
        <v>100</v>
      </c>
      <c r="C2" s="6" t="s">
        <v>101</v>
      </c>
      <c r="D2" s="6" t="s">
        <v>102</v>
      </c>
    </row>
    <row r="3" spans="1:4" x14ac:dyDescent="0.3">
      <c r="A3" s="103" t="s">
        <v>177</v>
      </c>
      <c r="B3" s="83">
        <v>469113</v>
      </c>
      <c r="C3" s="83">
        <v>57323</v>
      </c>
      <c r="D3" s="104">
        <v>0.12219443929287827</v>
      </c>
    </row>
    <row r="4" spans="1:4" x14ac:dyDescent="0.3">
      <c r="A4" s="103" t="s">
        <v>150</v>
      </c>
      <c r="B4" s="83">
        <v>1607460</v>
      </c>
      <c r="C4" s="83">
        <v>194131</v>
      </c>
      <c r="D4" s="104">
        <v>0.12076879051422741</v>
      </c>
    </row>
    <row r="5" spans="1:4" x14ac:dyDescent="0.3">
      <c r="A5" s="103" t="s">
        <v>178</v>
      </c>
      <c r="B5" s="83">
        <v>556281</v>
      </c>
      <c r="C5" s="83">
        <v>62614</v>
      </c>
      <c r="D5" s="104">
        <v>0.11255822147439873</v>
      </c>
    </row>
    <row r="6" spans="1:4" x14ac:dyDescent="0.3">
      <c r="A6" s="103" t="s">
        <v>176</v>
      </c>
      <c r="B6" s="83">
        <v>111376</v>
      </c>
      <c r="C6" s="83">
        <v>12328</v>
      </c>
      <c r="D6" s="104">
        <v>0.11068811952305703</v>
      </c>
    </row>
    <row r="7" spans="1:4" x14ac:dyDescent="0.3">
      <c r="A7" s="103" t="s">
        <v>151</v>
      </c>
      <c r="B7" s="83">
        <v>668564</v>
      </c>
      <c r="C7" s="83">
        <v>71065</v>
      </c>
      <c r="D7" s="104">
        <v>0.10629498447418646</v>
      </c>
    </row>
    <row r="8" spans="1:4" x14ac:dyDescent="0.3">
      <c r="A8" s="103" t="s">
        <v>172</v>
      </c>
      <c r="B8" s="83">
        <v>982036</v>
      </c>
      <c r="C8" s="83">
        <v>104313</v>
      </c>
      <c r="D8" s="104">
        <v>0.10622115686186658</v>
      </c>
    </row>
    <row r="9" spans="1:4" x14ac:dyDescent="0.3">
      <c r="A9" s="103" t="s">
        <v>98</v>
      </c>
      <c r="B9" s="83">
        <v>384927</v>
      </c>
      <c r="C9" s="83">
        <v>39891</v>
      </c>
      <c r="D9" s="104">
        <v>0.10363263683763414</v>
      </c>
    </row>
    <row r="10" spans="1:4" x14ac:dyDescent="0.3">
      <c r="A10" s="103" t="s">
        <v>99</v>
      </c>
      <c r="B10" s="83">
        <v>700877</v>
      </c>
      <c r="C10" s="83">
        <v>70450</v>
      </c>
      <c r="D10" s="104">
        <v>0.10051692379690016</v>
      </c>
    </row>
    <row r="11" spans="1:4" x14ac:dyDescent="0.3">
      <c r="A11" s="103" t="s">
        <v>173</v>
      </c>
      <c r="B11" s="83">
        <v>313632</v>
      </c>
      <c r="C11" s="83">
        <v>31261</v>
      </c>
      <c r="D11" s="104">
        <v>9.967414039383736E-2</v>
      </c>
    </row>
    <row r="12" spans="1:4" x14ac:dyDescent="0.3">
      <c r="A12" s="103" t="s">
        <v>93</v>
      </c>
      <c r="B12" s="83">
        <v>395158</v>
      </c>
      <c r="C12" s="83">
        <v>38948</v>
      </c>
      <c r="D12" s="104">
        <v>9.8563106403008416E-2</v>
      </c>
    </row>
    <row r="13" spans="1:4" x14ac:dyDescent="0.3">
      <c r="A13" s="107" t="s">
        <v>174</v>
      </c>
      <c r="B13" s="82">
        <v>285385</v>
      </c>
      <c r="C13" s="82">
        <v>27093</v>
      </c>
      <c r="D13" s="108">
        <v>9.4934912486640849E-2</v>
      </c>
    </row>
    <row r="14" spans="1:4" x14ac:dyDescent="0.3">
      <c r="A14" s="103" t="s">
        <v>175</v>
      </c>
      <c r="B14" s="83">
        <v>658093</v>
      </c>
      <c r="C14" s="83">
        <v>61512</v>
      </c>
      <c r="D14" s="104">
        <v>9.3470071859144535E-2</v>
      </c>
    </row>
    <row r="15" spans="1:4" x14ac:dyDescent="0.3">
      <c r="A15" s="103" t="s">
        <v>149</v>
      </c>
      <c r="B15" s="83">
        <v>762539</v>
      </c>
      <c r="C15" s="83">
        <v>64575</v>
      </c>
      <c r="D15" s="104">
        <v>8.468419320192147E-2</v>
      </c>
    </row>
    <row r="16" spans="1:4" x14ac:dyDescent="0.3">
      <c r="A16" s="103" t="s">
        <v>94</v>
      </c>
      <c r="B16" s="83">
        <v>32633</v>
      </c>
      <c r="C16" s="83">
        <v>2428</v>
      </c>
      <c r="D16" s="104">
        <v>7.440321147304875E-2</v>
      </c>
    </row>
    <row r="17" spans="1:21" x14ac:dyDescent="0.3">
      <c r="A17" s="103" t="s">
        <v>95</v>
      </c>
      <c r="B17" s="83">
        <v>45494</v>
      </c>
      <c r="C17" s="83">
        <v>3185</v>
      </c>
      <c r="D17" s="104">
        <v>7.0009231986635598E-2</v>
      </c>
    </row>
    <row r="18" spans="1:21" x14ac:dyDescent="0.3">
      <c r="A18" s="103" t="s">
        <v>97</v>
      </c>
      <c r="B18" s="83">
        <v>35434</v>
      </c>
      <c r="C18" s="83">
        <v>2229</v>
      </c>
      <c r="D18" s="104">
        <v>6.2905683806513513E-2</v>
      </c>
    </row>
    <row r="19" spans="1:21" x14ac:dyDescent="0.3">
      <c r="A19" s="103" t="s">
        <v>96</v>
      </c>
      <c r="B19" s="83">
        <v>49045</v>
      </c>
      <c r="C19" s="83">
        <v>948</v>
      </c>
      <c r="D19" s="104">
        <v>1.9329187480884902E-2</v>
      </c>
    </row>
    <row r="20" spans="1:21" x14ac:dyDescent="0.3">
      <c r="A20" s="103" t="s">
        <v>145</v>
      </c>
      <c r="B20" s="83">
        <v>47514</v>
      </c>
      <c r="C20" s="83">
        <v>624</v>
      </c>
      <c r="D20" s="104">
        <v>1.3132971334764491E-2</v>
      </c>
    </row>
    <row r="21" spans="1:21" x14ac:dyDescent="0.3">
      <c r="A21" s="105" t="s">
        <v>24</v>
      </c>
      <c r="B21" s="84">
        <v>8105561</v>
      </c>
      <c r="C21" s="84">
        <v>844918</v>
      </c>
      <c r="D21" s="106">
        <v>0.10423929941431567</v>
      </c>
    </row>
    <row r="22" spans="1:21" x14ac:dyDescent="0.3">
      <c r="A22" s="21"/>
      <c r="B22" s="22"/>
      <c r="C22" s="22"/>
      <c r="D22" s="65"/>
    </row>
    <row r="23" spans="1:21" ht="37.5" customHeight="1" x14ac:dyDescent="0.3">
      <c r="A23" s="195" t="s">
        <v>179</v>
      </c>
      <c r="B23" s="195"/>
      <c r="C23" s="195"/>
      <c r="D23" s="195"/>
    </row>
    <row r="24" spans="1:21" x14ac:dyDescent="0.3">
      <c r="A24" s="63" t="s">
        <v>146</v>
      </c>
    </row>
    <row r="25" spans="1:21" x14ac:dyDescent="0.3">
      <c r="A25" s="64" t="s">
        <v>126</v>
      </c>
    </row>
    <row r="27" spans="1:21" x14ac:dyDescent="0.3">
      <c r="A27" s="19" t="s">
        <v>180</v>
      </c>
      <c r="G27" s="19" t="s">
        <v>183</v>
      </c>
    </row>
    <row r="28" spans="1:21" x14ac:dyDescent="0.3">
      <c r="A28" s="6"/>
      <c r="B28" s="6" t="s">
        <v>100</v>
      </c>
      <c r="C28" s="6" t="s">
        <v>101</v>
      </c>
      <c r="D28" s="6" t="s">
        <v>102</v>
      </c>
      <c r="G28" s="6"/>
      <c r="H28" s="6" t="s">
        <v>12</v>
      </c>
      <c r="I28" s="6" t="s">
        <v>13</v>
      </c>
      <c r="J28" s="6" t="s">
        <v>34</v>
      </c>
      <c r="M28" s="6" t="s">
        <v>104</v>
      </c>
      <c r="N28" s="6" t="s">
        <v>143</v>
      </c>
      <c r="O28" s="6" t="s">
        <v>144</v>
      </c>
      <c r="P28" s="6" t="s">
        <v>34</v>
      </c>
      <c r="R28" s="6" t="s">
        <v>105</v>
      </c>
      <c r="S28" s="6" t="s">
        <v>143</v>
      </c>
      <c r="T28" s="6" t="s">
        <v>144</v>
      </c>
      <c r="U28" s="6" t="s">
        <v>34</v>
      </c>
    </row>
    <row r="29" spans="1:21" x14ac:dyDescent="0.3">
      <c r="A29" s="3" t="s">
        <v>19</v>
      </c>
      <c r="B29" s="83">
        <v>76720</v>
      </c>
      <c r="C29" s="83">
        <v>9614</v>
      </c>
      <c r="D29" s="104">
        <v>0.12531282586027112</v>
      </c>
      <c r="G29" s="2" t="s">
        <v>20</v>
      </c>
      <c r="H29" s="52">
        <f>N29/(N29+S29)</f>
        <v>0.6193433895297249</v>
      </c>
      <c r="I29" s="52">
        <f t="shared" ref="I29" si="0">O29/(O29+T29)</f>
        <v>0.15783783783783784</v>
      </c>
      <c r="J29" s="52">
        <f>P29/(P29+U29)</f>
        <v>0.29113275243464892</v>
      </c>
      <c r="M29" s="3" t="s">
        <v>20</v>
      </c>
      <c r="N29" s="175">
        <v>698</v>
      </c>
      <c r="O29" s="175">
        <v>438</v>
      </c>
      <c r="P29" s="175">
        <v>1136</v>
      </c>
      <c r="R29" s="3" t="s">
        <v>20</v>
      </c>
      <c r="S29" s="175">
        <v>429</v>
      </c>
      <c r="T29" s="175">
        <v>2337</v>
      </c>
      <c r="U29" s="175">
        <v>2766</v>
      </c>
    </row>
    <row r="30" spans="1:21" x14ac:dyDescent="0.3">
      <c r="A30" s="3" t="s">
        <v>17</v>
      </c>
      <c r="B30" s="83">
        <v>81052</v>
      </c>
      <c r="C30" s="83">
        <v>7766</v>
      </c>
      <c r="D30" s="104">
        <v>9.5815032324927205E-2</v>
      </c>
      <c r="G30" s="2" t="s">
        <v>18</v>
      </c>
      <c r="H30" s="52">
        <f t="shared" ref="H30:H37" si="1">N30/(N30+S30)</f>
        <v>0.73434029320302086</v>
      </c>
      <c r="I30" s="52">
        <f t="shared" ref="I30:I37" si="2">O30/(O30+T30)</f>
        <v>0.18031516404029965</v>
      </c>
      <c r="J30" s="52">
        <f t="shared" ref="J30:J37" si="3">P30/(P30+U30)</f>
        <v>0.38402482848742242</v>
      </c>
      <c r="M30" s="3" t="s">
        <v>18</v>
      </c>
      <c r="N30" s="175">
        <v>1653</v>
      </c>
      <c r="O30" s="175">
        <v>698</v>
      </c>
      <c r="P30" s="175">
        <v>2351</v>
      </c>
      <c r="R30" s="3" t="s">
        <v>18</v>
      </c>
      <c r="S30" s="175">
        <v>598</v>
      </c>
      <c r="T30" s="175">
        <v>3173</v>
      </c>
      <c r="U30" s="175">
        <v>3771</v>
      </c>
    </row>
    <row r="31" spans="1:21" x14ac:dyDescent="0.3">
      <c r="A31" s="3" t="s">
        <v>22</v>
      </c>
      <c r="B31" s="83">
        <v>20342</v>
      </c>
      <c r="C31" s="83">
        <v>1931</v>
      </c>
      <c r="D31" s="104">
        <v>9.4926752531707792E-2</v>
      </c>
      <c r="G31" s="2" t="s">
        <v>22</v>
      </c>
      <c r="H31" s="52">
        <f t="shared" si="1"/>
        <v>0.76638176638176636</v>
      </c>
      <c r="I31" s="52">
        <f t="shared" si="2"/>
        <v>0.1967828418230563</v>
      </c>
      <c r="J31" s="52">
        <f t="shared" si="3"/>
        <v>0.40233036326250859</v>
      </c>
      <c r="M31" s="3" t="s">
        <v>22</v>
      </c>
      <c r="N31" s="175">
        <v>807</v>
      </c>
      <c r="O31" s="175">
        <v>367</v>
      </c>
      <c r="P31" s="175">
        <v>1174</v>
      </c>
      <c r="R31" s="3" t="s">
        <v>22</v>
      </c>
      <c r="S31" s="175">
        <v>246</v>
      </c>
      <c r="T31" s="175">
        <v>1498</v>
      </c>
      <c r="U31" s="175">
        <v>1744</v>
      </c>
    </row>
    <row r="32" spans="1:21" x14ac:dyDescent="0.3">
      <c r="A32" s="3" t="s">
        <v>21</v>
      </c>
      <c r="B32" s="83">
        <v>32101</v>
      </c>
      <c r="C32" s="83">
        <v>2484</v>
      </c>
      <c r="D32" s="104">
        <v>7.7380766954300489E-2</v>
      </c>
      <c r="G32" s="2" t="s">
        <v>19</v>
      </c>
      <c r="H32" s="52">
        <f t="shared" si="1"/>
        <v>0.84919354838709682</v>
      </c>
      <c r="I32" s="52">
        <f>O32/(O32+T32)</f>
        <v>0.34384339509862522</v>
      </c>
      <c r="J32" s="52">
        <f t="shared" si="3"/>
        <v>0.52439492892815986</v>
      </c>
      <c r="M32" s="3" t="s">
        <v>19</v>
      </c>
      <c r="N32" s="175">
        <v>3159</v>
      </c>
      <c r="O32" s="175">
        <v>2301</v>
      </c>
      <c r="P32" s="175">
        <v>5460</v>
      </c>
      <c r="R32" s="3" t="s">
        <v>19</v>
      </c>
      <c r="S32" s="175">
        <v>561</v>
      </c>
      <c r="T32" s="175">
        <v>4391</v>
      </c>
      <c r="U32" s="175">
        <v>4952</v>
      </c>
    </row>
    <row r="33" spans="1:21" x14ac:dyDescent="0.3">
      <c r="A33" s="3" t="s">
        <v>20</v>
      </c>
      <c r="B33" s="83">
        <v>29494</v>
      </c>
      <c r="C33" s="83">
        <v>2242</v>
      </c>
      <c r="D33" s="104">
        <v>7.6015460771682378E-2</v>
      </c>
      <c r="G33" s="2" t="s">
        <v>21</v>
      </c>
      <c r="H33" s="52">
        <f t="shared" si="1"/>
        <v>0.7996777658431794</v>
      </c>
      <c r="I33" s="52">
        <f t="shared" si="2"/>
        <v>0.23060941828254847</v>
      </c>
      <c r="J33" s="52">
        <f t="shared" si="3"/>
        <v>0.4536842105263158</v>
      </c>
      <c r="M33" s="3" t="s">
        <v>21</v>
      </c>
      <c r="N33" s="175">
        <v>1489</v>
      </c>
      <c r="O33" s="175">
        <v>666</v>
      </c>
      <c r="P33" s="175">
        <v>2155</v>
      </c>
      <c r="R33" s="3" t="s">
        <v>21</v>
      </c>
      <c r="S33" s="175">
        <v>373</v>
      </c>
      <c r="T33" s="175">
        <v>2222</v>
      </c>
      <c r="U33" s="175">
        <v>2595</v>
      </c>
    </row>
    <row r="34" spans="1:21" x14ac:dyDescent="0.3">
      <c r="A34" s="3" t="s">
        <v>18</v>
      </c>
      <c r="B34" s="83">
        <v>45676</v>
      </c>
      <c r="C34" s="83">
        <v>3056</v>
      </c>
      <c r="D34" s="104">
        <v>6.6906033803310269E-2</v>
      </c>
      <c r="G34" s="2" t="s">
        <v>17</v>
      </c>
      <c r="H34" s="52">
        <f t="shared" si="1"/>
        <v>0.70699108978752567</v>
      </c>
      <c r="I34" s="52">
        <f t="shared" si="2"/>
        <v>0.1987993857322351</v>
      </c>
      <c r="J34" s="52">
        <f t="shared" si="3"/>
        <v>0.34589822438250173</v>
      </c>
      <c r="M34" s="3" t="s">
        <v>17</v>
      </c>
      <c r="N34" s="175">
        <v>2063</v>
      </c>
      <c r="O34" s="175">
        <v>1424</v>
      </c>
      <c r="P34" s="175">
        <v>3487</v>
      </c>
      <c r="R34" s="3" t="s">
        <v>17</v>
      </c>
      <c r="S34" s="175">
        <v>855</v>
      </c>
      <c r="T34" s="175">
        <v>5739</v>
      </c>
      <c r="U34" s="175">
        <v>6594</v>
      </c>
    </row>
    <row r="35" spans="1:21" ht="25.5" customHeight="1" x14ac:dyDescent="0.3">
      <c r="A35" s="7" t="s">
        <v>23</v>
      </c>
      <c r="B35" s="84">
        <v>285385</v>
      </c>
      <c r="C35" s="84">
        <v>27093</v>
      </c>
      <c r="D35" s="106">
        <v>9.4934912486640849E-2</v>
      </c>
      <c r="G35" s="7" t="s">
        <v>182</v>
      </c>
      <c r="H35" s="25">
        <f t="shared" si="1"/>
        <v>0.76320470187920497</v>
      </c>
      <c r="I35" s="25">
        <f t="shared" si="2"/>
        <v>0.2333887700958264</v>
      </c>
      <c r="J35" s="25">
        <f t="shared" si="3"/>
        <v>0.41280607568416916</v>
      </c>
      <c r="M35" s="7" t="s">
        <v>182</v>
      </c>
      <c r="N35" s="176">
        <v>9869</v>
      </c>
      <c r="O35" s="176">
        <v>5894</v>
      </c>
      <c r="P35" s="176">
        <v>15763</v>
      </c>
      <c r="R35" s="7" t="s">
        <v>182</v>
      </c>
      <c r="S35" s="176">
        <v>3062</v>
      </c>
      <c r="T35" s="176">
        <v>19360</v>
      </c>
      <c r="U35" s="176">
        <v>22422</v>
      </c>
    </row>
    <row r="36" spans="1:21" ht="30.75" customHeight="1" x14ac:dyDescent="0.3">
      <c r="A36" s="195" t="s">
        <v>181</v>
      </c>
      <c r="B36" s="195"/>
      <c r="C36" s="195"/>
      <c r="D36" s="195"/>
      <c r="E36" s="69"/>
      <c r="G36" s="173" t="s">
        <v>152</v>
      </c>
      <c r="H36" s="171">
        <f t="shared" ref="H36" si="4">N36/(N36+S36)</f>
        <v>0.74647550776583038</v>
      </c>
      <c r="I36" s="171">
        <f t="shared" ref="I36" si="5">O36/(O36+T36)</f>
        <v>0.22152274616937878</v>
      </c>
      <c r="J36" s="171">
        <f t="shared" ref="J36" si="6">P36/(P36+U36)</f>
        <v>0.39582672167565852</v>
      </c>
      <c r="K36" s="174"/>
      <c r="L36" s="174"/>
      <c r="M36" s="173" t="s">
        <v>152</v>
      </c>
      <c r="N36" s="102">
        <v>9372</v>
      </c>
      <c r="O36" s="102">
        <v>5595</v>
      </c>
      <c r="P36" s="102">
        <v>14967</v>
      </c>
      <c r="Q36" s="174"/>
      <c r="R36" s="173" t="s">
        <v>152</v>
      </c>
      <c r="S36" s="102">
        <v>3183</v>
      </c>
      <c r="T36" s="102">
        <v>19662</v>
      </c>
      <c r="U36" s="102">
        <v>22845</v>
      </c>
    </row>
    <row r="37" spans="1:21" ht="24" customHeight="1" x14ac:dyDescent="0.3">
      <c r="A37" s="63" t="s">
        <v>128</v>
      </c>
      <c r="G37" s="7" t="s">
        <v>24</v>
      </c>
      <c r="H37" s="25">
        <f t="shared" si="1"/>
        <v>0.65590540312562307</v>
      </c>
      <c r="I37" s="25">
        <f t="shared" si="2"/>
        <v>0.24232893320961998</v>
      </c>
      <c r="J37" s="25">
        <f t="shared" si="3"/>
        <v>0.37706769208938207</v>
      </c>
      <c r="M37" s="7" t="s">
        <v>24</v>
      </c>
      <c r="N37" s="176">
        <v>213835</v>
      </c>
      <c r="O37" s="176">
        <v>163494</v>
      </c>
      <c r="P37" s="176">
        <v>377329</v>
      </c>
      <c r="R37" s="7" t="s">
        <v>24</v>
      </c>
      <c r="S37" s="176">
        <v>112180</v>
      </c>
      <c r="T37" s="176">
        <v>511184</v>
      </c>
      <c r="U37" s="176">
        <v>623364</v>
      </c>
    </row>
    <row r="38" spans="1:21" ht="39.75" customHeight="1" x14ac:dyDescent="0.3">
      <c r="A38" s="74" t="s">
        <v>126</v>
      </c>
      <c r="G38" s="195" t="s">
        <v>184</v>
      </c>
      <c r="H38" s="195"/>
      <c r="I38" s="195"/>
      <c r="J38" s="195"/>
      <c r="K38" s="195"/>
      <c r="L38" s="69"/>
      <c r="M38" s="69"/>
    </row>
    <row r="39" spans="1:21" x14ac:dyDescent="0.3">
      <c r="G39" s="63" t="s">
        <v>129</v>
      </c>
    </row>
    <row r="40" spans="1:21" x14ac:dyDescent="0.3">
      <c r="A40" s="67" t="s">
        <v>195</v>
      </c>
      <c r="G40" s="64" t="s">
        <v>126</v>
      </c>
    </row>
    <row r="42" spans="1:21" x14ac:dyDescent="0.3">
      <c r="G42" s="67" t="s">
        <v>195</v>
      </c>
    </row>
  </sheetData>
  <sortState ref="A29:D34">
    <sortCondition descending="1" ref="D29:D34"/>
  </sortState>
  <mergeCells count="3">
    <mergeCell ref="A23:D23"/>
    <mergeCell ref="A36:D36"/>
    <mergeCell ref="G38:K3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28"/>
  <sheetViews>
    <sheetView workbookViewId="0">
      <selection activeCell="A21" sqref="A21"/>
    </sheetView>
  </sheetViews>
  <sheetFormatPr baseColWidth="10" defaultRowHeight="15" x14ac:dyDescent="0.25"/>
  <cols>
    <col min="1" max="1" width="40.42578125" customWidth="1"/>
  </cols>
  <sheetData>
    <row r="1" spans="1:11" ht="16.5" x14ac:dyDescent="0.3">
      <c r="A1" s="50" t="s">
        <v>120</v>
      </c>
    </row>
    <row r="2" spans="1:11" ht="16.5" x14ac:dyDescent="0.25">
      <c r="A2" s="211" t="s">
        <v>61</v>
      </c>
      <c r="B2" s="217" t="s">
        <v>62</v>
      </c>
      <c r="C2" s="218"/>
      <c r="D2" s="218"/>
      <c r="E2" s="219" t="s">
        <v>164</v>
      </c>
      <c r="F2" s="219"/>
      <c r="G2" s="219"/>
      <c r="H2" s="219"/>
      <c r="I2" s="219"/>
    </row>
    <row r="3" spans="1:11" ht="16.5" x14ac:dyDescent="0.25">
      <c r="A3" s="212"/>
      <c r="B3" s="57">
        <v>2021</v>
      </c>
      <c r="C3" s="57">
        <v>2022</v>
      </c>
      <c r="D3" s="110" t="s">
        <v>25</v>
      </c>
      <c r="E3" s="138" t="s">
        <v>63</v>
      </c>
      <c r="F3" s="138" t="s">
        <v>64</v>
      </c>
      <c r="G3" s="138" t="s">
        <v>65</v>
      </c>
      <c r="H3" s="138" t="s">
        <v>66</v>
      </c>
      <c r="I3" s="138" t="s">
        <v>67</v>
      </c>
    </row>
    <row r="4" spans="1:11" ht="16.5" x14ac:dyDescent="0.25">
      <c r="A4" s="58" t="s">
        <v>69</v>
      </c>
      <c r="B4" s="182">
        <v>14</v>
      </c>
      <c r="C4" s="182">
        <v>23</v>
      </c>
      <c r="D4" s="177">
        <f>(C4-B4)/B4</f>
        <v>0.6428571428571429</v>
      </c>
      <c r="E4" s="183">
        <v>1</v>
      </c>
      <c r="F4" s="183"/>
      <c r="G4" s="183">
        <v>22</v>
      </c>
      <c r="H4" s="183"/>
      <c r="I4" s="183"/>
      <c r="K4" s="109"/>
    </row>
    <row r="5" spans="1:11" ht="16.5" x14ac:dyDescent="0.25">
      <c r="A5" s="59" t="s">
        <v>71</v>
      </c>
      <c r="B5" s="183">
        <v>84</v>
      </c>
      <c r="C5" s="183">
        <v>87</v>
      </c>
      <c r="D5" s="178">
        <f t="shared" ref="D5:D16" si="0">(C5-B5)/B5</f>
        <v>3.5714285714285712E-2</v>
      </c>
      <c r="E5" s="183">
        <v>13</v>
      </c>
      <c r="F5" s="183">
        <v>29</v>
      </c>
      <c r="G5" s="183">
        <v>45</v>
      </c>
      <c r="H5" s="183"/>
      <c r="I5" s="183"/>
      <c r="K5" s="109"/>
    </row>
    <row r="6" spans="1:11" ht="16.5" x14ac:dyDescent="0.25">
      <c r="A6" s="59" t="s">
        <v>73</v>
      </c>
      <c r="B6" s="183">
        <v>404</v>
      </c>
      <c r="C6" s="183">
        <v>439</v>
      </c>
      <c r="D6" s="178">
        <f t="shared" si="0"/>
        <v>8.6633663366336627E-2</v>
      </c>
      <c r="E6" s="183">
        <v>103</v>
      </c>
      <c r="F6" s="183">
        <v>208</v>
      </c>
      <c r="G6" s="183">
        <v>119</v>
      </c>
      <c r="H6" s="183">
        <v>9</v>
      </c>
      <c r="I6" s="183"/>
      <c r="J6" s="109"/>
      <c r="K6" s="109"/>
    </row>
    <row r="7" spans="1:11" ht="16.5" x14ac:dyDescent="0.25">
      <c r="A7" s="59" t="s">
        <v>74</v>
      </c>
      <c r="B7" s="183">
        <v>13</v>
      </c>
      <c r="C7" s="183">
        <v>22</v>
      </c>
      <c r="D7" s="178">
        <f t="shared" si="0"/>
        <v>0.69230769230769229</v>
      </c>
      <c r="E7" s="183">
        <v>10</v>
      </c>
      <c r="F7" s="183">
        <v>12</v>
      </c>
      <c r="G7" s="183"/>
      <c r="H7" s="183"/>
      <c r="I7" s="183"/>
      <c r="K7" s="109"/>
    </row>
    <row r="8" spans="1:11" ht="16.5" x14ac:dyDescent="0.25">
      <c r="A8" s="60" t="s">
        <v>75</v>
      </c>
      <c r="B8" s="184">
        <v>360</v>
      </c>
      <c r="C8" s="184">
        <v>428</v>
      </c>
      <c r="D8" s="179">
        <f t="shared" si="0"/>
        <v>0.18888888888888888</v>
      </c>
      <c r="E8" s="184">
        <v>7</v>
      </c>
      <c r="F8" s="184">
        <v>154</v>
      </c>
      <c r="G8" s="184">
        <v>267</v>
      </c>
      <c r="H8" s="184"/>
      <c r="I8" s="184"/>
      <c r="J8" s="109"/>
      <c r="K8" s="109"/>
    </row>
    <row r="9" spans="1:11" ht="16.5" x14ac:dyDescent="0.25">
      <c r="A9" s="42" t="s">
        <v>77</v>
      </c>
      <c r="B9" s="185">
        <v>875</v>
      </c>
      <c r="C9" s="185">
        <v>999</v>
      </c>
      <c r="D9" s="180">
        <f t="shared" si="0"/>
        <v>0.14171428571428571</v>
      </c>
      <c r="E9" s="185">
        <v>134</v>
      </c>
      <c r="F9" s="185">
        <v>403</v>
      </c>
      <c r="G9" s="185">
        <v>453</v>
      </c>
      <c r="H9" s="185">
        <v>9</v>
      </c>
      <c r="I9" s="185"/>
      <c r="J9" s="139"/>
      <c r="K9" s="109"/>
    </row>
    <row r="10" spans="1:11" ht="16.5" x14ac:dyDescent="0.25">
      <c r="A10" s="58" t="s">
        <v>78</v>
      </c>
      <c r="B10" s="182">
        <v>8</v>
      </c>
      <c r="C10" s="182">
        <v>8</v>
      </c>
      <c r="D10" s="177">
        <f t="shared" si="0"/>
        <v>0</v>
      </c>
      <c r="E10" s="182"/>
      <c r="F10" s="182">
        <v>8</v>
      </c>
      <c r="G10" s="182"/>
      <c r="H10" s="182"/>
      <c r="I10" s="182"/>
      <c r="K10" s="109"/>
    </row>
    <row r="11" spans="1:11" ht="16.5" x14ac:dyDescent="0.25">
      <c r="A11" s="59" t="s">
        <v>79</v>
      </c>
      <c r="B11" s="183">
        <v>209</v>
      </c>
      <c r="C11" s="183">
        <v>272</v>
      </c>
      <c r="D11" s="178">
        <f t="shared" si="0"/>
        <v>0.30143540669856461</v>
      </c>
      <c r="E11" s="183"/>
      <c r="F11" s="183">
        <v>13</v>
      </c>
      <c r="G11" s="183">
        <v>223</v>
      </c>
      <c r="H11" s="183">
        <v>27</v>
      </c>
      <c r="I11" s="183">
        <v>9</v>
      </c>
      <c r="J11" s="109"/>
      <c r="K11" s="109"/>
    </row>
    <row r="12" spans="1:11" ht="16.5" x14ac:dyDescent="0.25">
      <c r="A12" s="59" t="s">
        <v>81</v>
      </c>
      <c r="B12" s="183">
        <v>75</v>
      </c>
      <c r="C12" s="183">
        <v>81</v>
      </c>
      <c r="D12" s="178">
        <f t="shared" si="0"/>
        <v>0.08</v>
      </c>
      <c r="E12" s="183"/>
      <c r="F12" s="183">
        <v>10</v>
      </c>
      <c r="G12" s="183">
        <v>70</v>
      </c>
      <c r="H12" s="183">
        <v>1</v>
      </c>
      <c r="I12" s="183"/>
      <c r="K12" s="109"/>
    </row>
    <row r="13" spans="1:11" ht="16.5" x14ac:dyDescent="0.25">
      <c r="A13" s="59" t="s">
        <v>82</v>
      </c>
      <c r="B13" s="183">
        <v>106</v>
      </c>
      <c r="C13" s="183">
        <v>122</v>
      </c>
      <c r="D13" s="178">
        <f t="shared" si="0"/>
        <v>0.15094339622641509</v>
      </c>
      <c r="E13" s="183">
        <v>5</v>
      </c>
      <c r="F13" s="183">
        <v>7</v>
      </c>
      <c r="G13" s="183">
        <v>110</v>
      </c>
      <c r="H13" s="183"/>
      <c r="I13" s="183"/>
      <c r="J13" s="109"/>
      <c r="K13" s="109"/>
    </row>
    <row r="14" spans="1:11" ht="16.5" x14ac:dyDescent="0.25">
      <c r="A14" s="60" t="s">
        <v>85</v>
      </c>
      <c r="B14" s="184">
        <v>18</v>
      </c>
      <c r="C14" s="184">
        <v>25</v>
      </c>
      <c r="D14" s="179">
        <f t="shared" si="0"/>
        <v>0.3888888888888889</v>
      </c>
      <c r="E14" s="184"/>
      <c r="F14" s="184">
        <v>18</v>
      </c>
      <c r="G14" s="184">
        <v>7</v>
      </c>
      <c r="H14" s="184"/>
      <c r="I14" s="184"/>
      <c r="K14" s="109"/>
    </row>
    <row r="15" spans="1:11" ht="16.5" x14ac:dyDescent="0.25">
      <c r="A15" s="42" t="s">
        <v>86</v>
      </c>
      <c r="B15" s="185">
        <v>416</v>
      </c>
      <c r="C15" s="185">
        <v>508</v>
      </c>
      <c r="D15" s="180">
        <f t="shared" si="0"/>
        <v>0.22115384615384615</v>
      </c>
      <c r="E15" s="185">
        <v>5</v>
      </c>
      <c r="F15" s="185">
        <v>56</v>
      </c>
      <c r="G15" s="185">
        <v>410</v>
      </c>
      <c r="H15" s="185">
        <v>28</v>
      </c>
      <c r="I15" s="185">
        <v>9</v>
      </c>
      <c r="J15" s="139"/>
      <c r="K15" s="109"/>
    </row>
    <row r="16" spans="1:11" ht="16.5" x14ac:dyDescent="0.25">
      <c r="A16" s="48" t="s">
        <v>87</v>
      </c>
      <c r="B16" s="186">
        <v>1291</v>
      </c>
      <c r="C16" s="186">
        <v>1507</v>
      </c>
      <c r="D16" s="181">
        <f t="shared" si="0"/>
        <v>0.16731216111541442</v>
      </c>
      <c r="E16" s="186">
        <v>139</v>
      </c>
      <c r="F16" s="186">
        <v>459</v>
      </c>
      <c r="G16" s="186">
        <v>863</v>
      </c>
      <c r="H16" s="186">
        <v>37</v>
      </c>
      <c r="I16" s="186">
        <v>9</v>
      </c>
      <c r="K16" s="109"/>
    </row>
    <row r="17" spans="1:10" ht="25.5" customHeight="1" x14ac:dyDescent="0.25">
      <c r="A17" s="210" t="s">
        <v>193</v>
      </c>
      <c r="B17" s="210"/>
      <c r="C17" s="210"/>
      <c r="D17" s="210"/>
      <c r="E17" s="210"/>
      <c r="F17" s="210"/>
      <c r="G17" s="210"/>
      <c r="H17" s="210"/>
      <c r="I17" s="210"/>
      <c r="J17" s="77"/>
    </row>
    <row r="18" spans="1:10" x14ac:dyDescent="0.25">
      <c r="A18" s="63" t="s">
        <v>127</v>
      </c>
      <c r="F18" s="109"/>
      <c r="G18" s="109"/>
    </row>
    <row r="19" spans="1:10" x14ac:dyDescent="0.25">
      <c r="A19" s="64" t="s">
        <v>126</v>
      </c>
    </row>
    <row r="21" spans="1:10" x14ac:dyDescent="0.25">
      <c r="A21" s="67" t="s">
        <v>195</v>
      </c>
    </row>
    <row r="28" spans="1:10" x14ac:dyDescent="0.25">
      <c r="F28" s="78"/>
    </row>
  </sheetData>
  <mergeCells count="4">
    <mergeCell ref="A2:A3"/>
    <mergeCell ref="B2:D2"/>
    <mergeCell ref="E2:I2"/>
    <mergeCell ref="A17:I1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25"/>
  <sheetViews>
    <sheetView workbookViewId="0">
      <selection activeCell="A25" sqref="A25"/>
    </sheetView>
  </sheetViews>
  <sheetFormatPr baseColWidth="10" defaultRowHeight="15" x14ac:dyDescent="0.25"/>
  <cols>
    <col min="1" max="1" width="13.140625" customWidth="1"/>
    <col min="2" max="2" width="15.7109375" bestFit="1" customWidth="1"/>
  </cols>
  <sheetData>
    <row r="1" spans="1:19" ht="16.5" x14ac:dyDescent="0.25">
      <c r="A1" s="1" t="s">
        <v>121</v>
      </c>
    </row>
    <row r="2" spans="1:19" x14ac:dyDescent="0.25">
      <c r="A2" s="56"/>
    </row>
    <row r="16" spans="1:19" ht="16.5" x14ac:dyDescent="0.3">
      <c r="A16" s="62"/>
      <c r="B16" s="6"/>
      <c r="C16" s="20" t="s">
        <v>122</v>
      </c>
      <c r="D16" s="20" t="s">
        <v>123</v>
      </c>
      <c r="E16" s="20" t="s">
        <v>1</v>
      </c>
      <c r="F16" s="20" t="s">
        <v>2</v>
      </c>
      <c r="G16" s="20" t="s">
        <v>3</v>
      </c>
      <c r="H16" s="20" t="s">
        <v>4</v>
      </c>
      <c r="I16" s="20" t="s">
        <v>5</v>
      </c>
      <c r="J16" s="20" t="s">
        <v>6</v>
      </c>
      <c r="K16" s="20" t="s">
        <v>7</v>
      </c>
      <c r="L16" s="20" t="s">
        <v>8</v>
      </c>
      <c r="M16" s="20" t="s">
        <v>9</v>
      </c>
      <c r="N16" s="20" t="s">
        <v>10</v>
      </c>
      <c r="O16" s="20" t="s">
        <v>11</v>
      </c>
      <c r="P16" s="20" t="s">
        <v>139</v>
      </c>
      <c r="Q16" s="20" t="s">
        <v>140</v>
      </c>
      <c r="R16" s="20" t="s">
        <v>147</v>
      </c>
      <c r="S16" s="20" t="s">
        <v>154</v>
      </c>
    </row>
    <row r="17" spans="1:19" ht="16.5" x14ac:dyDescent="0.3">
      <c r="A17" s="220" t="s">
        <v>59</v>
      </c>
      <c r="B17" s="3" t="s">
        <v>124</v>
      </c>
      <c r="C17" s="9">
        <v>495</v>
      </c>
      <c r="D17" s="9">
        <v>615</v>
      </c>
      <c r="E17" s="9">
        <v>702</v>
      </c>
      <c r="F17" s="9">
        <v>743</v>
      </c>
      <c r="G17" s="9">
        <v>717</v>
      </c>
      <c r="H17" s="9">
        <v>716</v>
      </c>
      <c r="I17" s="9">
        <v>764</v>
      </c>
      <c r="J17" s="9">
        <v>750</v>
      </c>
      <c r="K17" s="9">
        <v>645</v>
      </c>
      <c r="L17" s="9">
        <v>648</v>
      </c>
      <c r="M17" s="9">
        <v>632</v>
      </c>
      <c r="N17" s="9">
        <v>680</v>
      </c>
      <c r="O17" s="9">
        <v>765</v>
      </c>
      <c r="P17" s="9">
        <v>862</v>
      </c>
      <c r="Q17" s="9">
        <v>948</v>
      </c>
      <c r="R17" s="9">
        <v>1291</v>
      </c>
      <c r="S17" s="9">
        <v>1507</v>
      </c>
    </row>
    <row r="18" spans="1:19" ht="16.5" x14ac:dyDescent="0.3">
      <c r="A18" s="220"/>
      <c r="B18" s="3" t="s">
        <v>23</v>
      </c>
      <c r="C18" s="9">
        <v>18564</v>
      </c>
      <c r="D18" s="9">
        <v>19495</v>
      </c>
      <c r="E18" s="9">
        <v>19569</v>
      </c>
      <c r="F18" s="9">
        <v>19830</v>
      </c>
      <c r="G18" s="9">
        <v>20103</v>
      </c>
      <c r="H18" s="9">
        <v>20651</v>
      </c>
      <c r="I18" s="9">
        <v>20452</v>
      </c>
      <c r="J18" s="9">
        <v>19580</v>
      </c>
      <c r="K18" s="9">
        <v>18457</v>
      </c>
      <c r="L18" s="9">
        <v>18493</v>
      </c>
      <c r="M18" s="9">
        <v>18483</v>
      </c>
      <c r="N18" s="9">
        <v>19007</v>
      </c>
      <c r="O18" s="9">
        <v>19879</v>
      </c>
      <c r="P18" s="9">
        <v>20483</v>
      </c>
      <c r="Q18" s="9">
        <v>23757</v>
      </c>
      <c r="R18" s="9">
        <v>28212</v>
      </c>
      <c r="S18" s="9">
        <v>30776</v>
      </c>
    </row>
    <row r="19" spans="1:19" ht="16.5" x14ac:dyDescent="0.3">
      <c r="A19" s="221" t="s">
        <v>125</v>
      </c>
      <c r="B19" s="7" t="s">
        <v>124</v>
      </c>
      <c r="C19" s="61">
        <f>C17/$C$17*100</f>
        <v>100</v>
      </c>
      <c r="D19" s="61">
        <f t="shared" ref="D19:Q19" si="0">D17/$C$17*100</f>
        <v>124.24242424242425</v>
      </c>
      <c r="E19" s="61">
        <f t="shared" si="0"/>
        <v>141.81818181818181</v>
      </c>
      <c r="F19" s="61">
        <f t="shared" si="0"/>
        <v>150.1010101010101</v>
      </c>
      <c r="G19" s="61">
        <f t="shared" si="0"/>
        <v>144.84848484848484</v>
      </c>
      <c r="H19" s="61">
        <f t="shared" si="0"/>
        <v>144.64646464646464</v>
      </c>
      <c r="I19" s="61">
        <f t="shared" si="0"/>
        <v>154.34343434343432</v>
      </c>
      <c r="J19" s="61">
        <f t="shared" si="0"/>
        <v>151.5151515151515</v>
      </c>
      <c r="K19" s="61">
        <f t="shared" si="0"/>
        <v>130.30303030303031</v>
      </c>
      <c r="L19" s="61">
        <f t="shared" si="0"/>
        <v>130.90909090909091</v>
      </c>
      <c r="M19" s="61">
        <f t="shared" si="0"/>
        <v>127.67676767676768</v>
      </c>
      <c r="N19" s="61">
        <f t="shared" si="0"/>
        <v>137.37373737373736</v>
      </c>
      <c r="O19" s="61">
        <f>O17/$C$17*100</f>
        <v>154.54545454545453</v>
      </c>
      <c r="P19" s="61">
        <f t="shared" si="0"/>
        <v>174.14141414141412</v>
      </c>
      <c r="Q19" s="61">
        <f t="shared" si="0"/>
        <v>191.5151515151515</v>
      </c>
      <c r="R19" s="61">
        <f>R17/$C$17*100</f>
        <v>260.80808080808083</v>
      </c>
      <c r="S19" s="61">
        <f>S17/$C$17*100</f>
        <v>304.44444444444446</v>
      </c>
    </row>
    <row r="20" spans="1:19" ht="16.5" x14ac:dyDescent="0.3">
      <c r="A20" s="221"/>
      <c r="B20" s="7" t="s">
        <v>23</v>
      </c>
      <c r="C20" s="61">
        <f>C18/$C$18*100</f>
        <v>100</v>
      </c>
      <c r="D20" s="61">
        <f t="shared" ref="D20:Q20" si="1">D18/$C$18*100</f>
        <v>105.01508295625943</v>
      </c>
      <c r="E20" s="61">
        <f t="shared" si="1"/>
        <v>105.41370394311571</v>
      </c>
      <c r="F20" s="61">
        <f t="shared" si="1"/>
        <v>106.81965093729799</v>
      </c>
      <c r="G20" s="61">
        <f t="shared" si="1"/>
        <v>108.29023917259211</v>
      </c>
      <c r="H20" s="61">
        <f t="shared" si="1"/>
        <v>111.24218918336565</v>
      </c>
      <c r="I20" s="61">
        <f t="shared" si="1"/>
        <v>110.17022193492782</v>
      </c>
      <c r="J20" s="61">
        <f t="shared" si="1"/>
        <v>105.47295841413489</v>
      </c>
      <c r="K20" s="61">
        <f t="shared" si="1"/>
        <v>99.423615600086194</v>
      </c>
      <c r="L20" s="61">
        <f t="shared" si="1"/>
        <v>99.617539323421681</v>
      </c>
      <c r="M20" s="61">
        <f t="shared" si="1"/>
        <v>99.56367162249515</v>
      </c>
      <c r="N20" s="61">
        <f t="shared" si="1"/>
        <v>102.38633915104502</v>
      </c>
      <c r="O20" s="61">
        <f t="shared" si="1"/>
        <v>107.08360267183797</v>
      </c>
      <c r="P20" s="61">
        <f t="shared" si="1"/>
        <v>110.33721180780005</v>
      </c>
      <c r="Q20" s="61">
        <f t="shared" si="1"/>
        <v>127.97349709114414</v>
      </c>
      <c r="R20" s="61">
        <f>R18/$C$18*100</f>
        <v>151.97155785391078</v>
      </c>
      <c r="S20" s="61">
        <f>S18/$C$18*100</f>
        <v>165.78323637147167</v>
      </c>
    </row>
    <row r="21" spans="1:19" x14ac:dyDescent="0.25">
      <c r="A21" s="63" t="s">
        <v>194</v>
      </c>
    </row>
    <row r="22" spans="1:19" x14ac:dyDescent="0.25">
      <c r="A22" s="63" t="s">
        <v>127</v>
      </c>
    </row>
    <row r="23" spans="1:19" x14ac:dyDescent="0.25">
      <c r="A23" s="64" t="s">
        <v>126</v>
      </c>
    </row>
    <row r="25" spans="1:19" x14ac:dyDescent="0.25">
      <c r="A25" s="67" t="s">
        <v>195</v>
      </c>
    </row>
  </sheetData>
  <mergeCells count="2">
    <mergeCell ref="A17:A18"/>
    <mergeCell ref="A19:A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7"/>
  <sheetViews>
    <sheetView topLeftCell="A16" workbookViewId="0">
      <selection activeCell="A37" sqref="A37"/>
    </sheetView>
  </sheetViews>
  <sheetFormatPr baseColWidth="10" defaultColWidth="9.140625" defaultRowHeight="16.5" x14ac:dyDescent="0.3"/>
  <cols>
    <col min="1" max="17" width="9.140625" style="2"/>
    <col min="18" max="18" width="14.5703125" style="2" bestFit="1" customWidth="1"/>
    <col min="19" max="16384" width="9.140625" style="2"/>
  </cols>
  <sheetData>
    <row r="1" spans="1:1" x14ac:dyDescent="0.3">
      <c r="A1" s="1" t="s">
        <v>0</v>
      </c>
    </row>
    <row r="2" spans="1:1" x14ac:dyDescent="0.3">
      <c r="A2" s="5"/>
    </row>
    <row r="26" spans="1:12" x14ac:dyDescent="0.3">
      <c r="A26" s="6"/>
      <c r="B26" s="6" t="s">
        <v>5</v>
      </c>
      <c r="C26" s="6" t="s">
        <v>6</v>
      </c>
      <c r="D26" s="6" t="s">
        <v>7</v>
      </c>
      <c r="E26" s="6" t="s">
        <v>8</v>
      </c>
      <c r="F26" s="6" t="s">
        <v>9</v>
      </c>
      <c r="G26" s="6" t="s">
        <v>10</v>
      </c>
      <c r="H26" s="6" t="s">
        <v>11</v>
      </c>
      <c r="I26" s="6" t="s">
        <v>139</v>
      </c>
      <c r="J26" s="6" t="s">
        <v>140</v>
      </c>
      <c r="K26" s="6" t="s">
        <v>147</v>
      </c>
      <c r="L26" s="6" t="s">
        <v>154</v>
      </c>
    </row>
    <row r="27" spans="1:12" x14ac:dyDescent="0.3">
      <c r="A27" s="3" t="s">
        <v>12</v>
      </c>
      <c r="B27" s="4">
        <v>9480</v>
      </c>
      <c r="C27" s="4">
        <v>8917</v>
      </c>
      <c r="D27" s="4">
        <v>8166</v>
      </c>
      <c r="E27" s="4">
        <v>7961</v>
      </c>
      <c r="F27" s="4">
        <v>7914</v>
      </c>
      <c r="G27" s="4">
        <v>8082</v>
      </c>
      <c r="H27" s="4">
        <v>8328</v>
      </c>
      <c r="I27" s="4">
        <v>8428</v>
      </c>
      <c r="J27" s="4">
        <v>8565</v>
      </c>
      <c r="K27" s="4">
        <v>9372</v>
      </c>
      <c r="L27" s="2">
        <v>9869</v>
      </c>
    </row>
    <row r="28" spans="1:12" x14ac:dyDescent="0.3">
      <c r="A28" s="3" t="s">
        <v>13</v>
      </c>
      <c r="B28" s="4">
        <v>5624</v>
      </c>
      <c r="C28" s="4">
        <v>5319</v>
      </c>
      <c r="D28" s="4">
        <v>4976</v>
      </c>
      <c r="E28" s="4">
        <v>4805</v>
      </c>
      <c r="F28" s="4">
        <v>4583</v>
      </c>
      <c r="G28" s="4">
        <v>4574</v>
      </c>
      <c r="H28" s="4">
        <v>4696</v>
      </c>
      <c r="I28" s="4">
        <v>4817</v>
      </c>
      <c r="J28" s="4">
        <v>5285</v>
      </c>
      <c r="K28" s="4">
        <v>5595</v>
      </c>
      <c r="L28" s="2">
        <v>5894</v>
      </c>
    </row>
    <row r="29" spans="1:12" x14ac:dyDescent="0.3">
      <c r="A29" s="3" t="s">
        <v>14</v>
      </c>
      <c r="B29" s="4">
        <v>3493</v>
      </c>
      <c r="C29" s="4">
        <v>3415</v>
      </c>
      <c r="D29" s="4">
        <v>3171</v>
      </c>
      <c r="E29" s="4">
        <v>3378</v>
      </c>
      <c r="F29" s="4">
        <v>3563</v>
      </c>
      <c r="G29" s="4">
        <v>3820</v>
      </c>
      <c r="H29" s="4">
        <v>4138</v>
      </c>
      <c r="I29" s="4">
        <v>4231</v>
      </c>
      <c r="J29" s="4">
        <v>5140</v>
      </c>
      <c r="K29" s="4">
        <v>6821</v>
      </c>
      <c r="L29" s="2">
        <v>7173</v>
      </c>
    </row>
    <row r="30" spans="1:12" x14ac:dyDescent="0.3">
      <c r="A30" s="3" t="s">
        <v>15</v>
      </c>
      <c r="B30" s="4">
        <v>687</v>
      </c>
      <c r="C30" s="4">
        <v>694</v>
      </c>
      <c r="D30" s="4">
        <v>800</v>
      </c>
      <c r="E30" s="4">
        <v>845</v>
      </c>
      <c r="F30" s="4">
        <v>915</v>
      </c>
      <c r="G30" s="4">
        <v>999</v>
      </c>
      <c r="H30" s="4">
        <v>1114</v>
      </c>
      <c r="I30" s="4">
        <v>1494</v>
      </c>
      <c r="J30" s="4">
        <v>2511</v>
      </c>
      <c r="K30" s="4">
        <v>3242</v>
      </c>
      <c r="L30" s="2">
        <v>4154</v>
      </c>
    </row>
    <row r="31" spans="1:12" x14ac:dyDescent="0.3">
      <c r="A31" s="3" t="s">
        <v>16</v>
      </c>
      <c r="B31" s="4">
        <v>868</v>
      </c>
      <c r="C31" s="4">
        <v>913</v>
      </c>
      <c r="D31" s="4">
        <v>1013</v>
      </c>
      <c r="E31" s="4">
        <v>1167</v>
      </c>
      <c r="F31" s="4">
        <v>1201</v>
      </c>
      <c r="G31" s="4">
        <v>1276</v>
      </c>
      <c r="H31" s="4">
        <v>1389</v>
      </c>
      <c r="I31" s="4">
        <v>1513</v>
      </c>
      <c r="J31" s="4">
        <v>2256</v>
      </c>
      <c r="K31" s="4">
        <v>3182</v>
      </c>
      <c r="L31" s="2">
        <v>3686</v>
      </c>
    </row>
    <row r="32" spans="1:12" x14ac:dyDescent="0.3">
      <c r="A32" s="7"/>
      <c r="B32" s="8">
        <v>20152</v>
      </c>
      <c r="C32" s="8">
        <v>19258</v>
      </c>
      <c r="D32" s="8">
        <v>18126</v>
      </c>
      <c r="E32" s="8">
        <v>18156</v>
      </c>
      <c r="F32" s="8">
        <v>18176</v>
      </c>
      <c r="G32" s="8">
        <v>18751</v>
      </c>
      <c r="H32" s="8">
        <v>19665</v>
      </c>
      <c r="I32" s="8">
        <v>20483</v>
      </c>
      <c r="J32" s="8">
        <v>23757</v>
      </c>
      <c r="K32" s="8">
        <v>28212</v>
      </c>
      <c r="L32" s="8">
        <v>30776</v>
      </c>
    </row>
    <row r="33" spans="1:1" x14ac:dyDescent="0.3">
      <c r="A33" s="63" t="s">
        <v>155</v>
      </c>
    </row>
    <row r="34" spans="1:1" x14ac:dyDescent="0.3">
      <c r="A34" s="63" t="s">
        <v>127</v>
      </c>
    </row>
    <row r="35" spans="1:1" x14ac:dyDescent="0.3">
      <c r="A35" s="64" t="s">
        <v>126</v>
      </c>
    </row>
    <row r="37" spans="1:1" x14ac:dyDescent="0.3">
      <c r="A37" s="67" t="s">
        <v>195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P28"/>
  <sheetViews>
    <sheetView workbookViewId="0">
      <selection activeCell="H28" sqref="H28"/>
    </sheetView>
  </sheetViews>
  <sheetFormatPr baseColWidth="10" defaultRowHeight="16.5" x14ac:dyDescent="0.3"/>
  <cols>
    <col min="1" max="1" width="15" style="2" customWidth="1"/>
    <col min="2" max="5" width="11.42578125" style="2"/>
    <col min="6" max="6" width="12" style="2" bestFit="1" customWidth="1"/>
    <col min="7" max="7" width="11.42578125" style="2"/>
    <col min="8" max="8" width="30.5703125" style="2" customWidth="1"/>
    <col min="9" max="9" width="30" style="2" bestFit="1" customWidth="1"/>
    <col min="10" max="16384" width="11.42578125" style="2"/>
  </cols>
  <sheetData>
    <row r="1" spans="1:16" x14ac:dyDescent="0.3">
      <c r="A1" s="12" t="s">
        <v>26</v>
      </c>
      <c r="H1" s="19" t="s">
        <v>33</v>
      </c>
    </row>
    <row r="2" spans="1:16" x14ac:dyDescent="0.3">
      <c r="A2" s="6"/>
      <c r="B2" s="20">
        <v>2021</v>
      </c>
      <c r="C2" s="20">
        <v>2022</v>
      </c>
      <c r="D2" s="191" t="s">
        <v>25</v>
      </c>
      <c r="E2" s="191"/>
      <c r="H2" s="20"/>
      <c r="I2" s="20"/>
      <c r="J2" s="20" t="s">
        <v>9</v>
      </c>
      <c r="K2" s="20" t="s">
        <v>10</v>
      </c>
      <c r="L2" s="20" t="s">
        <v>11</v>
      </c>
      <c r="M2" s="20" t="s">
        <v>139</v>
      </c>
      <c r="N2" s="20" t="s">
        <v>140</v>
      </c>
      <c r="O2" s="20" t="s">
        <v>147</v>
      </c>
      <c r="P2" s="20" t="s">
        <v>154</v>
      </c>
    </row>
    <row r="3" spans="1:16" x14ac:dyDescent="0.3">
      <c r="A3" s="3" t="s">
        <v>20</v>
      </c>
      <c r="B3" s="9">
        <v>2044</v>
      </c>
      <c r="C3" s="9">
        <v>2483</v>
      </c>
      <c r="D3" s="9">
        <f t="shared" ref="D3:D8" si="0">C3-B3</f>
        <v>439</v>
      </c>
      <c r="E3" s="10">
        <f t="shared" ref="E3:E8" si="1">(C3-B3)/B3</f>
        <v>0.21477495107632094</v>
      </c>
      <c r="H3" s="192" t="s">
        <v>23</v>
      </c>
      <c r="I3" s="26" t="s">
        <v>30</v>
      </c>
      <c r="J3" s="26">
        <v>5679</v>
      </c>
      <c r="K3" s="26">
        <v>6095</v>
      </c>
      <c r="L3" s="26">
        <v>6641</v>
      </c>
      <c r="M3" s="26">
        <v>7238</v>
      </c>
      <c r="N3" s="26">
        <v>9907</v>
      </c>
      <c r="O3" s="26">
        <v>13245</v>
      </c>
      <c r="P3" s="26">
        <v>15013</v>
      </c>
    </row>
    <row r="4" spans="1:16" x14ac:dyDescent="0.3">
      <c r="A4" s="3" t="s">
        <v>18</v>
      </c>
      <c r="B4" s="9">
        <v>3010</v>
      </c>
      <c r="C4" s="9">
        <v>3620</v>
      </c>
      <c r="D4" s="9">
        <f t="shared" si="0"/>
        <v>610</v>
      </c>
      <c r="E4" s="10">
        <f t="shared" si="1"/>
        <v>0.20265780730897009</v>
      </c>
      <c r="H4" s="192"/>
      <c r="I4" s="26" t="s">
        <v>31</v>
      </c>
      <c r="J4" s="26">
        <v>18176</v>
      </c>
      <c r="K4" s="26">
        <v>18751</v>
      </c>
      <c r="L4" s="26">
        <v>19665</v>
      </c>
      <c r="M4" s="26">
        <v>20483</v>
      </c>
      <c r="N4" s="26">
        <v>23757</v>
      </c>
      <c r="O4" s="26">
        <v>28212</v>
      </c>
      <c r="P4" s="26">
        <v>30776</v>
      </c>
    </row>
    <row r="5" spans="1:16" x14ac:dyDescent="0.3">
      <c r="A5" s="3" t="s">
        <v>22</v>
      </c>
      <c r="B5" s="9">
        <v>1953</v>
      </c>
      <c r="C5" s="9">
        <v>2156</v>
      </c>
      <c r="D5" s="9">
        <f t="shared" si="0"/>
        <v>203</v>
      </c>
      <c r="E5" s="10">
        <f t="shared" si="1"/>
        <v>0.1039426523297491</v>
      </c>
      <c r="H5" s="193"/>
      <c r="I5" s="27" t="s">
        <v>32</v>
      </c>
      <c r="J5" s="28">
        <f t="shared" ref="J5:N5" si="2">J3/J4</f>
        <v>0.31244498239436619</v>
      </c>
      <c r="K5" s="28">
        <f t="shared" si="2"/>
        <v>0.32504933070236253</v>
      </c>
      <c r="L5" s="28">
        <f t="shared" si="2"/>
        <v>0.33770658530383929</v>
      </c>
      <c r="M5" s="28">
        <f t="shared" si="2"/>
        <v>0.35336620612215008</v>
      </c>
      <c r="N5" s="28">
        <f t="shared" si="2"/>
        <v>0.41701393273561477</v>
      </c>
      <c r="O5" s="28">
        <f t="shared" ref="O5" si="3">O3/O4</f>
        <v>0.46948107188430455</v>
      </c>
      <c r="P5" s="28">
        <f t="shared" ref="P5" si="4">P3/P4</f>
        <v>0.48781518066025475</v>
      </c>
    </row>
    <row r="6" spans="1:16" x14ac:dyDescent="0.3">
      <c r="A6" s="3" t="s">
        <v>19</v>
      </c>
      <c r="B6" s="9">
        <v>9166</v>
      </c>
      <c r="C6" s="9">
        <v>11010</v>
      </c>
      <c r="D6" s="9">
        <f t="shared" si="0"/>
        <v>1844</v>
      </c>
      <c r="E6" s="10">
        <f t="shared" si="1"/>
        <v>0.20117826751036438</v>
      </c>
      <c r="H6" s="194" t="s">
        <v>24</v>
      </c>
      <c r="I6" s="2" t="s">
        <v>30</v>
      </c>
      <c r="J6" s="2">
        <v>152454</v>
      </c>
      <c r="K6" s="2">
        <v>166304</v>
      </c>
      <c r="L6" s="2">
        <v>179800</v>
      </c>
      <c r="M6" s="2">
        <v>203846</v>
      </c>
      <c r="N6" s="2">
        <v>323331</v>
      </c>
      <c r="O6" s="2">
        <v>479629</v>
      </c>
      <c r="P6" s="2">
        <v>576261</v>
      </c>
    </row>
    <row r="7" spans="1:16" x14ac:dyDescent="0.3">
      <c r="A7" s="3" t="s">
        <v>21</v>
      </c>
      <c r="B7" s="9">
        <v>2578</v>
      </c>
      <c r="C7" s="9">
        <v>2865</v>
      </c>
      <c r="D7" s="9">
        <f t="shared" si="0"/>
        <v>287</v>
      </c>
      <c r="E7" s="10">
        <f t="shared" si="1"/>
        <v>0.11132660977501939</v>
      </c>
      <c r="H7" s="194"/>
      <c r="I7" s="2" t="s">
        <v>31</v>
      </c>
      <c r="J7" s="2">
        <v>412266</v>
      </c>
      <c r="K7" s="2">
        <v>429906</v>
      </c>
      <c r="L7" s="2">
        <v>448127</v>
      </c>
      <c r="M7" s="2">
        <v>478803</v>
      </c>
      <c r="N7" s="2">
        <v>629635</v>
      </c>
      <c r="O7" s="2">
        <v>834063</v>
      </c>
      <c r="P7" s="2">
        <v>953590</v>
      </c>
    </row>
    <row r="8" spans="1:16" x14ac:dyDescent="0.3">
      <c r="A8" s="3" t="s">
        <v>17</v>
      </c>
      <c r="B8" s="9">
        <v>9461</v>
      </c>
      <c r="C8" s="9">
        <v>8642</v>
      </c>
      <c r="D8" s="9">
        <f t="shared" si="0"/>
        <v>-819</v>
      </c>
      <c r="E8" s="10">
        <f t="shared" si="1"/>
        <v>-8.6565902124511152E-2</v>
      </c>
      <c r="H8" s="194"/>
      <c r="I8" s="7" t="s">
        <v>32</v>
      </c>
      <c r="J8" s="25">
        <f t="shared" ref="J8:N8" si="5">J6/J7</f>
        <v>0.36979522929370845</v>
      </c>
      <c r="K8" s="25">
        <f t="shared" si="5"/>
        <v>0.38683805296971896</v>
      </c>
      <c r="L8" s="25">
        <f t="shared" si="5"/>
        <v>0.40122554543689626</v>
      </c>
      <c r="M8" s="25">
        <f t="shared" si="5"/>
        <v>0.42574085793113242</v>
      </c>
      <c r="N8" s="25">
        <f t="shared" si="5"/>
        <v>0.51352132584751486</v>
      </c>
      <c r="O8" s="25">
        <f t="shared" ref="O8" si="6">O6/O7</f>
        <v>0.57505128509477099</v>
      </c>
      <c r="P8" s="25">
        <f t="shared" ref="P8" si="7">P6/P7</f>
        <v>0.60430688241277697</v>
      </c>
    </row>
    <row r="9" spans="1:16" x14ac:dyDescent="0.3">
      <c r="A9" s="7" t="s">
        <v>23</v>
      </c>
      <c r="B9" s="11">
        <v>28212</v>
      </c>
      <c r="C9" s="11">
        <v>30776</v>
      </c>
      <c r="D9" s="11">
        <f t="shared" ref="D9:D10" si="8">C9-B9</f>
        <v>2564</v>
      </c>
      <c r="E9" s="18">
        <f t="shared" ref="E9:E10" si="9">(C9-B9)/B9</f>
        <v>9.0883312065787605E-2</v>
      </c>
      <c r="H9" s="71" t="s">
        <v>157</v>
      </c>
      <c r="I9" s="72"/>
      <c r="J9" s="73"/>
      <c r="K9" s="73"/>
      <c r="L9" s="73"/>
      <c r="M9" s="73"/>
      <c r="N9" s="70"/>
      <c r="O9" s="70"/>
    </row>
    <row r="10" spans="1:16" x14ac:dyDescent="0.3">
      <c r="A10" s="7" t="s">
        <v>24</v>
      </c>
      <c r="B10" s="11">
        <v>834063</v>
      </c>
      <c r="C10" s="11">
        <v>953590</v>
      </c>
      <c r="D10" s="11">
        <f t="shared" si="8"/>
        <v>119527</v>
      </c>
      <c r="E10" s="18">
        <f t="shared" si="9"/>
        <v>0.14330692046044483</v>
      </c>
      <c r="F10" s="10"/>
      <c r="G10" s="10"/>
      <c r="H10" s="63" t="s">
        <v>130</v>
      </c>
    </row>
    <row r="12" spans="1:16" x14ac:dyDescent="0.3">
      <c r="A12" s="19" t="s">
        <v>29</v>
      </c>
      <c r="H12" s="19" t="s">
        <v>163</v>
      </c>
    </row>
    <row r="13" spans="1:16" x14ac:dyDescent="0.3">
      <c r="A13" s="6"/>
      <c r="B13" s="20">
        <v>2021</v>
      </c>
      <c r="C13" s="20">
        <v>2022</v>
      </c>
      <c r="D13" s="191" t="s">
        <v>25</v>
      </c>
      <c r="E13" s="191"/>
      <c r="H13" s="6"/>
      <c r="I13" s="20" t="s">
        <v>20</v>
      </c>
      <c r="J13" s="20" t="s">
        <v>18</v>
      </c>
      <c r="K13" s="20" t="s">
        <v>22</v>
      </c>
      <c r="L13" s="20" t="s">
        <v>19</v>
      </c>
      <c r="M13" s="20" t="s">
        <v>21</v>
      </c>
      <c r="N13" s="20" t="s">
        <v>17</v>
      </c>
      <c r="O13" s="20" t="s">
        <v>23</v>
      </c>
    </row>
    <row r="14" spans="1:16" x14ac:dyDescent="0.3">
      <c r="A14" s="3" t="s">
        <v>12</v>
      </c>
      <c r="B14" s="9">
        <v>9372</v>
      </c>
      <c r="C14" s="9">
        <v>9869</v>
      </c>
      <c r="D14" s="9">
        <f>C14-B14</f>
        <v>497</v>
      </c>
      <c r="E14" s="10">
        <f>(C14-B14)/B14</f>
        <v>5.3030303030303032E-2</v>
      </c>
      <c r="H14" s="2" t="s">
        <v>12</v>
      </c>
      <c r="I14" s="9">
        <v>698</v>
      </c>
      <c r="J14" s="9">
        <v>1653</v>
      </c>
      <c r="K14" s="9">
        <v>807</v>
      </c>
      <c r="L14" s="9">
        <v>3159</v>
      </c>
      <c r="M14" s="9">
        <v>1489</v>
      </c>
      <c r="N14" s="9">
        <v>2063</v>
      </c>
      <c r="O14" s="9">
        <v>9869</v>
      </c>
    </row>
    <row r="15" spans="1:16" x14ac:dyDescent="0.3">
      <c r="A15" s="13" t="s">
        <v>13</v>
      </c>
      <c r="B15" s="14">
        <v>5595</v>
      </c>
      <c r="C15" s="14">
        <v>5894</v>
      </c>
      <c r="D15" s="9">
        <f t="shared" ref="D15:D21" si="10">C15-B15</f>
        <v>299</v>
      </c>
      <c r="E15" s="10">
        <f t="shared" ref="E15:E21" si="11">(C15-B15)/B15</f>
        <v>5.3440571939231456E-2</v>
      </c>
      <c r="H15" s="2" t="s">
        <v>13</v>
      </c>
      <c r="I15" s="9">
        <v>438</v>
      </c>
      <c r="J15" s="9">
        <v>698</v>
      </c>
      <c r="K15" s="9">
        <v>367</v>
      </c>
      <c r="L15" s="9">
        <v>2301</v>
      </c>
      <c r="M15" s="9">
        <v>666</v>
      </c>
      <c r="N15" s="9">
        <v>1424</v>
      </c>
      <c r="O15" s="9">
        <v>5894</v>
      </c>
    </row>
    <row r="16" spans="1:16" ht="17.25" thickBot="1" x14ac:dyDescent="0.35">
      <c r="A16" s="15" t="s">
        <v>27</v>
      </c>
      <c r="B16" s="16">
        <f>SUM(B14:B15)</f>
        <v>14967</v>
      </c>
      <c r="C16" s="16">
        <f>SUM(C14:C15)</f>
        <v>15763</v>
      </c>
      <c r="D16" s="16">
        <f t="shared" si="10"/>
        <v>796</v>
      </c>
      <c r="E16" s="17">
        <f t="shared" si="11"/>
        <v>5.3183670742299724E-2</v>
      </c>
      <c r="H16" s="31" t="s">
        <v>35</v>
      </c>
      <c r="I16" s="32">
        <f>SUM(I14:I15)</f>
        <v>1136</v>
      </c>
      <c r="J16" s="32">
        <f t="shared" ref="J16:O16" si="12">SUM(J14:J15)</f>
        <v>2351</v>
      </c>
      <c r="K16" s="32">
        <f t="shared" si="12"/>
        <v>1174</v>
      </c>
      <c r="L16" s="32">
        <f t="shared" si="12"/>
        <v>5460</v>
      </c>
      <c r="M16" s="32">
        <f t="shared" si="12"/>
        <v>2155</v>
      </c>
      <c r="N16" s="32">
        <f t="shared" si="12"/>
        <v>3487</v>
      </c>
      <c r="O16" s="32">
        <f t="shared" si="12"/>
        <v>15763</v>
      </c>
      <c r="P16" s="52"/>
    </row>
    <row r="17" spans="1:16" ht="17.25" thickBot="1" x14ac:dyDescent="0.35">
      <c r="A17" s="3" t="s">
        <v>14</v>
      </c>
      <c r="B17" s="9">
        <v>6821</v>
      </c>
      <c r="C17" s="9">
        <v>7173</v>
      </c>
      <c r="D17" s="9">
        <f t="shared" si="10"/>
        <v>352</v>
      </c>
      <c r="E17" s="10">
        <f t="shared" si="11"/>
        <v>5.1605336460929484E-2</v>
      </c>
      <c r="H17" s="34" t="s">
        <v>37</v>
      </c>
      <c r="I17" s="35">
        <f>I16/I23</f>
        <v>0.45751107531212243</v>
      </c>
      <c r="J17" s="36">
        <f t="shared" ref="J17:O17" si="13">J16/J23</f>
        <v>0.64944751381215471</v>
      </c>
      <c r="K17" s="36">
        <f t="shared" si="13"/>
        <v>0.54452690166975881</v>
      </c>
      <c r="L17" s="36">
        <f t="shared" si="13"/>
        <v>0.49591280653950953</v>
      </c>
      <c r="M17" s="36">
        <f t="shared" si="13"/>
        <v>0.75218150087260038</v>
      </c>
      <c r="N17" s="35">
        <f t="shared" si="13"/>
        <v>0.40349456144411017</v>
      </c>
      <c r="O17" s="35">
        <f t="shared" si="13"/>
        <v>0.51218481933974525</v>
      </c>
    </row>
    <row r="18" spans="1:16" x14ac:dyDescent="0.3">
      <c r="A18" s="3" t="s">
        <v>15</v>
      </c>
      <c r="B18" s="9">
        <v>3242</v>
      </c>
      <c r="C18" s="9">
        <v>4154</v>
      </c>
      <c r="D18" s="9">
        <f t="shared" si="10"/>
        <v>912</v>
      </c>
      <c r="E18" s="10">
        <f t="shared" si="11"/>
        <v>0.28130783466995679</v>
      </c>
      <c r="H18" s="2" t="s">
        <v>14</v>
      </c>
      <c r="I18" s="9">
        <v>421</v>
      </c>
      <c r="J18" s="9">
        <v>707</v>
      </c>
      <c r="K18" s="9">
        <v>413</v>
      </c>
      <c r="L18" s="9">
        <v>2727</v>
      </c>
      <c r="M18" s="9">
        <v>487</v>
      </c>
      <c r="N18" s="9">
        <v>2418</v>
      </c>
      <c r="O18" s="9">
        <v>7173</v>
      </c>
    </row>
    <row r="19" spans="1:16" x14ac:dyDescent="0.3">
      <c r="A19" s="3" t="s">
        <v>16</v>
      </c>
      <c r="B19" s="9">
        <v>3182</v>
      </c>
      <c r="C19" s="9">
        <v>3686</v>
      </c>
      <c r="D19" s="9">
        <f t="shared" si="10"/>
        <v>504</v>
      </c>
      <c r="E19" s="10">
        <f t="shared" si="11"/>
        <v>0.1583909490886235</v>
      </c>
      <c r="H19" s="2" t="s">
        <v>15</v>
      </c>
      <c r="I19" s="9">
        <v>497</v>
      </c>
      <c r="J19" s="9">
        <v>512</v>
      </c>
      <c r="K19" s="9">
        <v>344</v>
      </c>
      <c r="L19" s="9">
        <v>1288</v>
      </c>
      <c r="M19" s="9">
        <v>134</v>
      </c>
      <c r="N19" s="9">
        <v>1379</v>
      </c>
      <c r="O19" s="9">
        <v>4154</v>
      </c>
    </row>
    <row r="20" spans="1:16" ht="17.25" thickBot="1" x14ac:dyDescent="0.35">
      <c r="A20" s="15" t="s">
        <v>28</v>
      </c>
      <c r="B20" s="16">
        <f>SUM(B17:B19)</f>
        <v>13245</v>
      </c>
      <c r="C20" s="16">
        <f>SUM(C17:C19)</f>
        <v>15013</v>
      </c>
      <c r="D20" s="16">
        <f t="shared" si="10"/>
        <v>1768</v>
      </c>
      <c r="E20" s="17">
        <f t="shared" si="11"/>
        <v>0.13348433371083429</v>
      </c>
      <c r="H20" s="2" t="s">
        <v>16</v>
      </c>
      <c r="I20" s="9">
        <v>429</v>
      </c>
      <c r="J20" s="9">
        <v>50</v>
      </c>
      <c r="K20" s="9">
        <v>225</v>
      </c>
      <c r="L20" s="9">
        <v>1535</v>
      </c>
      <c r="M20" s="9">
        <v>89</v>
      </c>
      <c r="N20" s="9">
        <v>1358</v>
      </c>
      <c r="O20" s="9">
        <v>3686</v>
      </c>
    </row>
    <row r="21" spans="1:16" x14ac:dyDescent="0.3">
      <c r="A21" s="21" t="s">
        <v>23</v>
      </c>
      <c r="B21" s="22">
        <f>B16+B20</f>
        <v>28212</v>
      </c>
      <c r="C21" s="22">
        <f>C16+C20</f>
        <v>30776</v>
      </c>
      <c r="D21" s="23">
        <f t="shared" si="10"/>
        <v>2564</v>
      </c>
      <c r="E21" s="24">
        <f t="shared" si="11"/>
        <v>9.0883312065787605E-2</v>
      </c>
      <c r="H21" s="31" t="s">
        <v>36</v>
      </c>
      <c r="I21" s="32">
        <f>SUM(I18:I20)</f>
        <v>1347</v>
      </c>
      <c r="J21" s="32">
        <f t="shared" ref="J21:O21" si="14">SUM(J18:J20)</f>
        <v>1269</v>
      </c>
      <c r="K21" s="32">
        <f t="shared" si="14"/>
        <v>982</v>
      </c>
      <c r="L21" s="32">
        <f t="shared" si="14"/>
        <v>5550</v>
      </c>
      <c r="M21" s="32">
        <f t="shared" si="14"/>
        <v>710</v>
      </c>
      <c r="N21" s="32">
        <f t="shared" si="14"/>
        <v>5155</v>
      </c>
      <c r="O21" s="32">
        <f t="shared" si="14"/>
        <v>15013</v>
      </c>
      <c r="P21" s="52"/>
    </row>
    <row r="22" spans="1:16" ht="17.25" thickBot="1" x14ac:dyDescent="0.35">
      <c r="H22" s="34" t="s">
        <v>32</v>
      </c>
      <c r="I22" s="36">
        <f>I21/I23</f>
        <v>0.54248892468787757</v>
      </c>
      <c r="J22" s="36">
        <f t="shared" ref="J22:O22" si="15">J21/J23</f>
        <v>0.35055248618784529</v>
      </c>
      <c r="K22" s="36">
        <f t="shared" si="15"/>
        <v>0.45547309833024119</v>
      </c>
      <c r="L22" s="36">
        <f t="shared" si="15"/>
        <v>0.50408719346049047</v>
      </c>
      <c r="M22" s="36">
        <f t="shared" si="15"/>
        <v>0.24781849912739964</v>
      </c>
      <c r="N22" s="36">
        <f t="shared" si="15"/>
        <v>0.59650543855588989</v>
      </c>
      <c r="O22" s="36">
        <f t="shared" si="15"/>
        <v>0.48781518066025475</v>
      </c>
    </row>
    <row r="23" spans="1:16" ht="25.5" customHeight="1" x14ac:dyDescent="0.3">
      <c r="A23" s="195" t="s">
        <v>156</v>
      </c>
      <c r="B23" s="195"/>
      <c r="C23" s="195"/>
      <c r="D23" s="195"/>
      <c r="E23" s="195"/>
      <c r="F23" s="195"/>
      <c r="H23" s="33" t="s">
        <v>34</v>
      </c>
      <c r="I23" s="22">
        <f>I16+I21</f>
        <v>2483</v>
      </c>
      <c r="J23" s="22">
        <f t="shared" ref="J23:O23" si="16">J16+J21</f>
        <v>3620</v>
      </c>
      <c r="K23" s="22">
        <f t="shared" si="16"/>
        <v>2156</v>
      </c>
      <c r="L23" s="22">
        <f t="shared" si="16"/>
        <v>11010</v>
      </c>
      <c r="M23" s="22">
        <f t="shared" si="16"/>
        <v>2865</v>
      </c>
      <c r="N23" s="22">
        <f t="shared" si="16"/>
        <v>8642</v>
      </c>
      <c r="O23" s="22">
        <f t="shared" si="16"/>
        <v>30776</v>
      </c>
    </row>
    <row r="24" spans="1:16" x14ac:dyDescent="0.3">
      <c r="A24" s="63" t="s">
        <v>130</v>
      </c>
      <c r="H24" s="71" t="s">
        <v>158</v>
      </c>
      <c r="I24" s="66"/>
      <c r="J24" s="66"/>
      <c r="K24" s="66"/>
      <c r="L24" s="66"/>
      <c r="M24" s="66"/>
      <c r="N24" s="66"/>
      <c r="O24" s="66"/>
    </row>
    <row r="25" spans="1:16" x14ac:dyDescent="0.3">
      <c r="A25" s="64" t="s">
        <v>126</v>
      </c>
      <c r="H25" s="63" t="s">
        <v>138</v>
      </c>
    </row>
    <row r="26" spans="1:16" x14ac:dyDescent="0.3">
      <c r="H26" s="64" t="s">
        <v>126</v>
      </c>
    </row>
    <row r="27" spans="1:16" x14ac:dyDescent="0.3">
      <c r="A27" s="67" t="s">
        <v>195</v>
      </c>
    </row>
    <row r="28" spans="1:16" x14ac:dyDescent="0.3">
      <c r="H28" s="67" t="s">
        <v>195</v>
      </c>
    </row>
  </sheetData>
  <sortState ref="A3:E8">
    <sortCondition ref="A3"/>
  </sortState>
  <mergeCells count="5">
    <mergeCell ref="D2:E2"/>
    <mergeCell ref="D13:E13"/>
    <mergeCell ref="H3:H5"/>
    <mergeCell ref="H6:H8"/>
    <mergeCell ref="A23:F23"/>
  </mergeCells>
  <pageMargins left="0.7" right="0.7" top="0.75" bottom="0.75" header="0.3" footer="0.3"/>
  <pageSetup paperSize="9" orientation="portrait" r:id="rId1"/>
  <ignoredErrors>
    <ignoredError sqref="B16:C1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37"/>
  <sheetViews>
    <sheetView topLeftCell="A13" workbookViewId="0">
      <selection activeCell="A37" sqref="A37"/>
    </sheetView>
  </sheetViews>
  <sheetFormatPr baseColWidth="10" defaultRowHeight="15" x14ac:dyDescent="0.25"/>
  <sheetData>
    <row r="1" spans="1:10" ht="16.5" x14ac:dyDescent="0.3">
      <c r="A1" s="19" t="s">
        <v>57</v>
      </c>
    </row>
    <row r="2" spans="1:10" ht="27.75" customHeight="1" x14ac:dyDescent="0.25">
      <c r="A2" s="199" t="s">
        <v>38</v>
      </c>
      <c r="B2" s="199" t="s">
        <v>39</v>
      </c>
      <c r="C2" s="196" t="s">
        <v>40</v>
      </c>
      <c r="D2" s="197"/>
      <c r="E2" s="198"/>
      <c r="F2" s="199" t="s">
        <v>160</v>
      </c>
      <c r="G2" s="196" t="s">
        <v>56</v>
      </c>
      <c r="H2" s="197"/>
      <c r="I2" s="198"/>
    </row>
    <row r="3" spans="1:10" ht="27.75" customHeight="1" x14ac:dyDescent="0.25">
      <c r="A3" s="200"/>
      <c r="B3" s="200"/>
      <c r="C3" s="85">
        <v>2021</v>
      </c>
      <c r="D3" s="85">
        <v>2022</v>
      </c>
      <c r="E3" s="85" t="s">
        <v>25</v>
      </c>
      <c r="F3" s="200"/>
      <c r="G3" s="85">
        <v>2021</v>
      </c>
      <c r="H3" s="85">
        <v>2022</v>
      </c>
      <c r="I3" s="85" t="s">
        <v>25</v>
      </c>
    </row>
    <row r="4" spans="1:10" x14ac:dyDescent="0.25">
      <c r="A4" s="205" t="s">
        <v>41</v>
      </c>
      <c r="B4" s="86" t="s">
        <v>42</v>
      </c>
      <c r="C4" s="89">
        <v>8654</v>
      </c>
      <c r="D4" s="89">
        <v>9306</v>
      </c>
      <c r="E4" s="90">
        <f>(D4-C4)/C4</f>
        <v>7.5340882828749706E-2</v>
      </c>
      <c r="F4" s="90">
        <f>D4/$D$23</f>
        <v>0.30237847673511825</v>
      </c>
      <c r="G4" s="89">
        <v>3923</v>
      </c>
      <c r="H4" s="89">
        <v>4079</v>
      </c>
      <c r="I4" s="91">
        <f>(H4-G4)/G4</f>
        <v>3.9765485597756819E-2</v>
      </c>
      <c r="J4" s="101"/>
    </row>
    <row r="5" spans="1:10" x14ac:dyDescent="0.25">
      <c r="A5" s="206"/>
      <c r="B5" s="87" t="s">
        <v>43</v>
      </c>
      <c r="C5" s="98">
        <v>718</v>
      </c>
      <c r="D5" s="98">
        <v>563</v>
      </c>
      <c r="E5" s="93">
        <f t="shared" ref="E5:E23" si="0">(D5-C5)/C5</f>
        <v>-0.21587743732590528</v>
      </c>
      <c r="F5" s="93">
        <f t="shared" ref="F5:F23" si="1">D5/$D$23</f>
        <v>1.8293475435404213E-2</v>
      </c>
      <c r="G5" s="92">
        <v>263</v>
      </c>
      <c r="H5" s="92">
        <v>202</v>
      </c>
      <c r="I5" s="94">
        <f t="shared" ref="I5:I23" si="2">(H5-G5)/G5</f>
        <v>-0.23193916349809887</v>
      </c>
      <c r="J5" s="101"/>
    </row>
    <row r="6" spans="1:10" x14ac:dyDescent="0.25">
      <c r="A6" s="207"/>
      <c r="B6" s="88" t="s">
        <v>44</v>
      </c>
      <c r="C6" s="95">
        <f>C4+C5</f>
        <v>9372</v>
      </c>
      <c r="D6" s="95">
        <f>D4+D5</f>
        <v>9869</v>
      </c>
      <c r="E6" s="96">
        <f t="shared" si="0"/>
        <v>5.3030303030303032E-2</v>
      </c>
      <c r="F6" s="96">
        <f t="shared" si="1"/>
        <v>0.32067195217052247</v>
      </c>
      <c r="G6" s="95">
        <f>G4+G5</f>
        <v>4186</v>
      </c>
      <c r="H6" s="95">
        <f>H4+H5</f>
        <v>4281</v>
      </c>
      <c r="I6" s="96">
        <f t="shared" si="2"/>
        <v>2.2694696607740088E-2</v>
      </c>
      <c r="J6" s="101"/>
    </row>
    <row r="7" spans="1:10" x14ac:dyDescent="0.25">
      <c r="A7" s="205" t="s">
        <v>45</v>
      </c>
      <c r="B7" s="86" t="s">
        <v>46</v>
      </c>
      <c r="C7" s="89">
        <v>2849</v>
      </c>
      <c r="D7" s="89">
        <v>3062</v>
      </c>
      <c r="E7" s="90">
        <f t="shared" si="0"/>
        <v>7.4763074763074769E-2</v>
      </c>
      <c r="F7" s="90">
        <f t="shared" si="1"/>
        <v>9.9493111515466595E-2</v>
      </c>
      <c r="G7" s="97">
        <v>437</v>
      </c>
      <c r="H7" s="97">
        <v>540</v>
      </c>
      <c r="I7" s="90">
        <f t="shared" si="2"/>
        <v>0.23569794050343248</v>
      </c>
      <c r="J7" s="101"/>
    </row>
    <row r="8" spans="1:10" x14ac:dyDescent="0.25">
      <c r="A8" s="206"/>
      <c r="B8" s="87" t="s">
        <v>47</v>
      </c>
      <c r="C8" s="98">
        <v>1773</v>
      </c>
      <c r="D8" s="98">
        <v>1548</v>
      </c>
      <c r="E8" s="93">
        <f t="shared" si="0"/>
        <v>-0.12690355329949238</v>
      </c>
      <c r="F8" s="93">
        <f t="shared" si="1"/>
        <v>5.029893423446842E-2</v>
      </c>
      <c r="G8" s="92">
        <v>149</v>
      </c>
      <c r="H8" s="92">
        <v>140</v>
      </c>
      <c r="I8" s="93">
        <f t="shared" si="2"/>
        <v>-6.0402684563758392E-2</v>
      </c>
      <c r="J8" s="101"/>
    </row>
    <row r="9" spans="1:10" x14ac:dyDescent="0.25">
      <c r="A9" s="206"/>
      <c r="B9" s="87" t="s">
        <v>43</v>
      </c>
      <c r="C9" s="98">
        <v>973</v>
      </c>
      <c r="D9" s="98">
        <v>1284</v>
      </c>
      <c r="E9" s="93">
        <f t="shared" si="0"/>
        <v>0.31963001027749227</v>
      </c>
      <c r="F9" s="93">
        <f t="shared" si="1"/>
        <v>4.1720821419287756E-2</v>
      </c>
      <c r="G9" s="92">
        <v>487</v>
      </c>
      <c r="H9" s="92">
        <v>761</v>
      </c>
      <c r="I9" s="93">
        <f t="shared" si="2"/>
        <v>0.56262833675564683</v>
      </c>
      <c r="J9" s="101"/>
    </row>
    <row r="10" spans="1:10" x14ac:dyDescent="0.25">
      <c r="A10" s="207"/>
      <c r="B10" s="88" t="s">
        <v>44</v>
      </c>
      <c r="C10" s="95">
        <f>C7+C8+C9</f>
        <v>5595</v>
      </c>
      <c r="D10" s="95">
        <f>D7+D8+D9</f>
        <v>5894</v>
      </c>
      <c r="E10" s="96">
        <f t="shared" si="0"/>
        <v>5.3440571939231456E-2</v>
      </c>
      <c r="F10" s="96">
        <f t="shared" si="1"/>
        <v>0.19151286716922278</v>
      </c>
      <c r="G10" s="95">
        <f>G7+G8+G9</f>
        <v>1073</v>
      </c>
      <c r="H10" s="95">
        <f>H7+H8+H9</f>
        <v>1441</v>
      </c>
      <c r="I10" s="96">
        <f t="shared" si="2"/>
        <v>0.34296365330848089</v>
      </c>
      <c r="J10" s="101"/>
    </row>
    <row r="11" spans="1:10" x14ac:dyDescent="0.25">
      <c r="A11" s="205" t="s">
        <v>48</v>
      </c>
      <c r="B11" s="86" t="s">
        <v>49</v>
      </c>
      <c r="C11" s="89">
        <v>5576</v>
      </c>
      <c r="D11" s="89">
        <v>5959</v>
      </c>
      <c r="E11" s="90">
        <f t="shared" si="0"/>
        <v>6.8687230989956952E-2</v>
      </c>
      <c r="F11" s="90">
        <f t="shared" si="1"/>
        <v>0.19362490252144529</v>
      </c>
      <c r="G11" s="89">
        <v>2560</v>
      </c>
      <c r="H11" s="89">
        <v>2740</v>
      </c>
      <c r="I11" s="90">
        <f t="shared" si="2"/>
        <v>7.03125E-2</v>
      </c>
      <c r="J11" s="101"/>
    </row>
    <row r="12" spans="1:10" x14ac:dyDescent="0.25">
      <c r="A12" s="206"/>
      <c r="B12" s="87" t="s">
        <v>50</v>
      </c>
      <c r="C12" s="98">
        <v>369</v>
      </c>
      <c r="D12" s="98"/>
      <c r="E12" s="93">
        <f t="shared" si="0"/>
        <v>-1</v>
      </c>
      <c r="F12" s="93">
        <f t="shared" si="1"/>
        <v>0</v>
      </c>
      <c r="G12" s="92">
        <v>245</v>
      </c>
      <c r="H12" s="92"/>
      <c r="I12" s="93">
        <f t="shared" si="2"/>
        <v>-1</v>
      </c>
      <c r="J12" s="101"/>
    </row>
    <row r="13" spans="1:10" x14ac:dyDescent="0.25">
      <c r="A13" s="206"/>
      <c r="B13" s="87" t="s">
        <v>43</v>
      </c>
      <c r="C13" s="98">
        <v>876</v>
      </c>
      <c r="D13" s="98">
        <v>1214</v>
      </c>
      <c r="E13" s="93">
        <f t="shared" si="0"/>
        <v>0.38584474885844749</v>
      </c>
      <c r="F13" s="93">
        <f t="shared" si="1"/>
        <v>3.9446321809201976E-2</v>
      </c>
      <c r="G13" s="92">
        <v>489</v>
      </c>
      <c r="H13" s="92">
        <v>652</v>
      </c>
      <c r="I13" s="93">
        <f t="shared" si="2"/>
        <v>0.33333333333333331</v>
      </c>
      <c r="J13" s="101"/>
    </row>
    <row r="14" spans="1:10" x14ac:dyDescent="0.25">
      <c r="A14" s="207"/>
      <c r="B14" s="88" t="s">
        <v>44</v>
      </c>
      <c r="C14" s="95">
        <f>C11+C12+C13</f>
        <v>6821</v>
      </c>
      <c r="D14" s="95">
        <f>D11+D12+D13</f>
        <v>7173</v>
      </c>
      <c r="E14" s="96">
        <f t="shared" si="0"/>
        <v>5.1605336460929484E-2</v>
      </c>
      <c r="F14" s="96">
        <f t="shared" si="1"/>
        <v>0.23307122433064725</v>
      </c>
      <c r="G14" s="95">
        <f>G11+G12+G13</f>
        <v>3294</v>
      </c>
      <c r="H14" s="95">
        <f>H11+H12+H13</f>
        <v>3392</v>
      </c>
      <c r="I14" s="96">
        <f t="shared" si="2"/>
        <v>2.9751062537947785E-2</v>
      </c>
      <c r="J14" s="101"/>
    </row>
    <row r="15" spans="1:10" x14ac:dyDescent="0.25">
      <c r="A15" s="205" t="s">
        <v>51</v>
      </c>
      <c r="B15" s="86" t="s">
        <v>159</v>
      </c>
      <c r="C15" s="89">
        <v>44</v>
      </c>
      <c r="D15" s="89">
        <v>460</v>
      </c>
      <c r="E15" s="90">
        <f t="shared" si="0"/>
        <v>9.454545454545455</v>
      </c>
      <c r="F15" s="90">
        <f t="shared" si="1"/>
        <v>1.4946711723420847E-2</v>
      </c>
      <c r="G15" s="89">
        <v>42</v>
      </c>
      <c r="H15" s="89">
        <v>27</v>
      </c>
      <c r="I15" s="93">
        <f t="shared" si="2"/>
        <v>-0.35714285714285715</v>
      </c>
      <c r="J15" s="101"/>
    </row>
    <row r="16" spans="1:10" x14ac:dyDescent="0.25">
      <c r="A16" s="206"/>
      <c r="B16" s="87" t="s">
        <v>52</v>
      </c>
      <c r="C16" s="98">
        <v>1270</v>
      </c>
      <c r="D16" s="98">
        <v>1271</v>
      </c>
      <c r="E16" s="93">
        <f t="shared" si="0"/>
        <v>7.874015748031496E-4</v>
      </c>
      <c r="F16" s="93">
        <f t="shared" si="1"/>
        <v>4.1298414348843251E-2</v>
      </c>
      <c r="G16" s="92">
        <v>877</v>
      </c>
      <c r="H16" s="92">
        <v>812</v>
      </c>
      <c r="I16" s="93">
        <f t="shared" si="2"/>
        <v>-7.4116305587229189E-2</v>
      </c>
      <c r="J16" s="101"/>
    </row>
    <row r="17" spans="1:10" x14ac:dyDescent="0.25">
      <c r="A17" s="206"/>
      <c r="B17" s="87" t="s">
        <v>43</v>
      </c>
      <c r="C17" s="98">
        <v>1928</v>
      </c>
      <c r="D17" s="98">
        <v>2423</v>
      </c>
      <c r="E17" s="93">
        <f t="shared" si="0"/>
        <v>0.25674273858921159</v>
      </c>
      <c r="F17" s="93">
        <f t="shared" si="1"/>
        <v>7.8730179360540678E-2</v>
      </c>
      <c r="G17" s="92">
        <v>727</v>
      </c>
      <c r="H17" s="92">
        <v>952</v>
      </c>
      <c r="I17" s="93">
        <f t="shared" si="2"/>
        <v>0.30949105914718017</v>
      </c>
      <c r="J17" s="101"/>
    </row>
    <row r="18" spans="1:10" x14ac:dyDescent="0.25">
      <c r="A18" s="207"/>
      <c r="B18" s="88" t="s">
        <v>44</v>
      </c>
      <c r="C18" s="95">
        <f>C16+C17+C15</f>
        <v>3242</v>
      </c>
      <c r="D18" s="95">
        <f>D16+D17+D15</f>
        <v>4154</v>
      </c>
      <c r="E18" s="96">
        <f t="shared" si="0"/>
        <v>0.28130783466995679</v>
      </c>
      <c r="F18" s="96">
        <f t="shared" si="1"/>
        <v>0.13497530543280478</v>
      </c>
      <c r="G18" s="95">
        <f>G16+G17+G15</f>
        <v>1646</v>
      </c>
      <c r="H18" s="95">
        <f>H16+H17+H15</f>
        <v>1791</v>
      </c>
      <c r="I18" s="96">
        <f t="shared" si="2"/>
        <v>8.8092345078979339E-2</v>
      </c>
      <c r="J18" s="101"/>
    </row>
    <row r="19" spans="1:10" x14ac:dyDescent="0.25">
      <c r="A19" s="205" t="s">
        <v>53</v>
      </c>
      <c r="B19" s="86" t="s">
        <v>54</v>
      </c>
      <c r="C19" s="89">
        <v>725</v>
      </c>
      <c r="D19" s="89">
        <v>825</v>
      </c>
      <c r="E19" s="90">
        <f t="shared" si="0"/>
        <v>0.13793103448275862</v>
      </c>
      <c r="F19" s="90">
        <f t="shared" si="1"/>
        <v>2.6806602547439565E-2</v>
      </c>
      <c r="G19" s="97">
        <v>202</v>
      </c>
      <c r="H19" s="97">
        <v>197</v>
      </c>
      <c r="I19" s="90">
        <f t="shared" si="2"/>
        <v>-2.4752475247524754E-2</v>
      </c>
      <c r="J19" s="101"/>
    </row>
    <row r="20" spans="1:10" x14ac:dyDescent="0.25">
      <c r="A20" s="206"/>
      <c r="B20" s="87" t="s">
        <v>55</v>
      </c>
      <c r="C20" s="98">
        <v>1108</v>
      </c>
      <c r="D20" s="98">
        <v>1102</v>
      </c>
      <c r="E20" s="93">
        <f t="shared" si="0"/>
        <v>-5.415162454873646E-3</v>
      </c>
      <c r="F20" s="93">
        <f t="shared" si="1"/>
        <v>3.5807122433064727E-2</v>
      </c>
      <c r="G20" s="92">
        <v>210</v>
      </c>
      <c r="H20" s="92">
        <v>178</v>
      </c>
      <c r="I20" s="93">
        <f t="shared" si="2"/>
        <v>-0.15238095238095239</v>
      </c>
      <c r="J20" s="101"/>
    </row>
    <row r="21" spans="1:10" x14ac:dyDescent="0.25">
      <c r="A21" s="206"/>
      <c r="B21" s="87" t="s">
        <v>43</v>
      </c>
      <c r="C21" s="98">
        <v>1349</v>
      </c>
      <c r="D21" s="98">
        <v>1759</v>
      </c>
      <c r="E21" s="93">
        <f t="shared" si="0"/>
        <v>0.30392883617494443</v>
      </c>
      <c r="F21" s="93">
        <f t="shared" si="1"/>
        <v>5.7154925916298414E-2</v>
      </c>
      <c r="G21" s="92">
        <v>324</v>
      </c>
      <c r="H21" s="92">
        <v>283</v>
      </c>
      <c r="I21" s="93">
        <f t="shared" si="2"/>
        <v>-0.12654320987654322</v>
      </c>
      <c r="J21" s="101"/>
    </row>
    <row r="22" spans="1:10" x14ac:dyDescent="0.25">
      <c r="A22" s="207"/>
      <c r="B22" s="88" t="s">
        <v>44</v>
      </c>
      <c r="C22" s="95">
        <f>C19+C20+C21</f>
        <v>3182</v>
      </c>
      <c r="D22" s="95">
        <f>D19+D20+D21</f>
        <v>3686</v>
      </c>
      <c r="E22" s="96">
        <f t="shared" si="0"/>
        <v>0.1583909490886235</v>
      </c>
      <c r="F22" s="96">
        <f t="shared" si="1"/>
        <v>0.11976865089680271</v>
      </c>
      <c r="G22" s="95">
        <f>G19+G20+G21</f>
        <v>736</v>
      </c>
      <c r="H22" s="95">
        <f>H19+H20+H21</f>
        <v>658</v>
      </c>
      <c r="I22" s="96">
        <f t="shared" si="2"/>
        <v>-0.10597826086956522</v>
      </c>
      <c r="J22" s="101"/>
    </row>
    <row r="23" spans="1:10" x14ac:dyDescent="0.25">
      <c r="A23" s="208" t="s">
        <v>44</v>
      </c>
      <c r="B23" s="209"/>
      <c r="C23" s="99">
        <f>C6+C10+C14+C18+C22</f>
        <v>28212</v>
      </c>
      <c r="D23" s="99">
        <f>D6+D10+D14+D18+D22</f>
        <v>30776</v>
      </c>
      <c r="E23" s="100">
        <f t="shared" si="0"/>
        <v>9.0883312065787605E-2</v>
      </c>
      <c r="F23" s="100">
        <f t="shared" si="1"/>
        <v>1</v>
      </c>
      <c r="G23" s="99">
        <f>G6+G10+G14+G18+G22</f>
        <v>10935</v>
      </c>
      <c r="H23" s="99">
        <f>H6+H10+H14+H18+H22</f>
        <v>11563</v>
      </c>
      <c r="I23" s="100">
        <f t="shared" si="2"/>
        <v>5.743026977594879E-2</v>
      </c>
      <c r="J23" s="101"/>
    </row>
    <row r="24" spans="1:10" ht="36.75" customHeight="1" x14ac:dyDescent="0.25">
      <c r="A24" s="210" t="s">
        <v>161</v>
      </c>
      <c r="B24" s="210"/>
      <c r="C24" s="210"/>
      <c r="D24" s="210"/>
      <c r="E24" s="210"/>
      <c r="F24" s="210"/>
      <c r="G24" s="210"/>
      <c r="H24" s="210"/>
      <c r="I24" s="210"/>
      <c r="J24" s="101"/>
    </row>
    <row r="26" spans="1:10" ht="16.5" x14ac:dyDescent="0.3">
      <c r="A26" s="19" t="s">
        <v>60</v>
      </c>
    </row>
    <row r="27" spans="1:10" ht="16.5" x14ac:dyDescent="0.25">
      <c r="A27" s="201" t="s">
        <v>58</v>
      </c>
      <c r="B27" s="203" t="s">
        <v>59</v>
      </c>
      <c r="C27" s="204"/>
      <c r="D27" s="201" t="s">
        <v>25</v>
      </c>
    </row>
    <row r="28" spans="1:10" ht="16.5" x14ac:dyDescent="0.25">
      <c r="A28" s="202"/>
      <c r="B28" s="39">
        <v>2021</v>
      </c>
      <c r="C28" s="39">
        <v>2022</v>
      </c>
      <c r="D28" s="202"/>
    </row>
    <row r="29" spans="1:10" ht="16.5" x14ac:dyDescent="0.25">
      <c r="A29" s="37" t="s">
        <v>42</v>
      </c>
      <c r="B29" s="111">
        <v>2399</v>
      </c>
      <c r="C29" s="111">
        <v>2689</v>
      </c>
      <c r="D29" s="115">
        <f>(C29-B29)/B29</f>
        <v>0.12088370154230929</v>
      </c>
      <c r="E29" s="109">
        <f>C29/C32</f>
        <v>0.87447154471544719</v>
      </c>
    </row>
    <row r="30" spans="1:10" ht="16.5" x14ac:dyDescent="0.25">
      <c r="A30" s="38" t="s">
        <v>46</v>
      </c>
      <c r="B30" s="112">
        <v>317</v>
      </c>
      <c r="C30" s="112">
        <v>366</v>
      </c>
      <c r="D30" s="116">
        <f t="shared" ref="D30:D32" si="3">(C30-B30)/B30</f>
        <v>0.15457413249211358</v>
      </c>
      <c r="E30" s="109">
        <f>B29/B32</f>
        <v>0.87811127379209375</v>
      </c>
    </row>
    <row r="31" spans="1:10" ht="16.5" x14ac:dyDescent="0.25">
      <c r="A31" s="40" t="s">
        <v>43</v>
      </c>
      <c r="B31" s="113">
        <v>16</v>
      </c>
      <c r="C31" s="113">
        <v>20</v>
      </c>
      <c r="D31" s="117">
        <f t="shared" si="3"/>
        <v>0.25</v>
      </c>
      <c r="H31" s="109"/>
    </row>
    <row r="32" spans="1:10" ht="16.5" x14ac:dyDescent="0.25">
      <c r="A32" s="41" t="s">
        <v>44</v>
      </c>
      <c r="B32" s="114">
        <v>2732</v>
      </c>
      <c r="C32" s="114">
        <v>3075</v>
      </c>
      <c r="D32" s="118">
        <f t="shared" si="3"/>
        <v>0.12554904831625183</v>
      </c>
    </row>
    <row r="33" spans="1:1" x14ac:dyDescent="0.25">
      <c r="A33" s="63" t="s">
        <v>162</v>
      </c>
    </row>
    <row r="34" spans="1:1" x14ac:dyDescent="0.25">
      <c r="A34" s="63" t="s">
        <v>127</v>
      </c>
    </row>
    <row r="35" spans="1:1" x14ac:dyDescent="0.25">
      <c r="A35" s="64" t="s">
        <v>126</v>
      </c>
    </row>
    <row r="37" spans="1:1" x14ac:dyDescent="0.25">
      <c r="A37" s="67" t="s">
        <v>195</v>
      </c>
    </row>
  </sheetData>
  <mergeCells count="15">
    <mergeCell ref="G2:I2"/>
    <mergeCell ref="F2:F3"/>
    <mergeCell ref="A27:A28"/>
    <mergeCell ref="B27:C27"/>
    <mergeCell ref="D27:D28"/>
    <mergeCell ref="A2:A3"/>
    <mergeCell ref="B2:B3"/>
    <mergeCell ref="C2:E2"/>
    <mergeCell ref="A4:A6"/>
    <mergeCell ref="A7:A10"/>
    <mergeCell ref="A11:A14"/>
    <mergeCell ref="A19:A22"/>
    <mergeCell ref="A23:B23"/>
    <mergeCell ref="A24:I24"/>
    <mergeCell ref="A15:A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28"/>
  <sheetViews>
    <sheetView workbookViewId="0">
      <selection activeCell="A28" sqref="A28"/>
    </sheetView>
  </sheetViews>
  <sheetFormatPr baseColWidth="10" defaultRowHeight="15" x14ac:dyDescent="0.25"/>
  <cols>
    <col min="1" max="1" width="45.85546875" style="49" bestFit="1" customWidth="1"/>
  </cols>
  <sheetData>
    <row r="1" spans="1:14" ht="16.5" x14ac:dyDescent="0.3">
      <c r="A1" s="50" t="s">
        <v>88</v>
      </c>
    </row>
    <row r="2" spans="1:14" ht="16.5" customHeight="1" x14ac:dyDescent="0.25">
      <c r="A2" s="211" t="s">
        <v>61</v>
      </c>
      <c r="B2" s="203" t="s">
        <v>62</v>
      </c>
      <c r="C2" s="213"/>
      <c r="D2" s="204"/>
      <c r="E2" s="203" t="s">
        <v>164</v>
      </c>
      <c r="F2" s="213"/>
      <c r="G2" s="213"/>
      <c r="H2" s="213"/>
      <c r="I2" s="213"/>
      <c r="J2" s="214" t="s">
        <v>165</v>
      </c>
      <c r="K2" s="214"/>
      <c r="L2" s="214"/>
      <c r="M2" s="214"/>
      <c r="N2" s="214"/>
    </row>
    <row r="3" spans="1:14" ht="16.5" x14ac:dyDescent="0.25">
      <c r="A3" s="212"/>
      <c r="B3" s="39">
        <v>2021</v>
      </c>
      <c r="C3" s="39">
        <v>2022</v>
      </c>
      <c r="D3" s="39" t="s">
        <v>25</v>
      </c>
      <c r="E3" s="39" t="s">
        <v>63</v>
      </c>
      <c r="F3" s="39" t="s">
        <v>64</v>
      </c>
      <c r="G3" s="39" t="s">
        <v>65</v>
      </c>
      <c r="H3" s="39" t="s">
        <v>66</v>
      </c>
      <c r="I3" s="140" t="s">
        <v>67</v>
      </c>
      <c r="J3" s="148" t="s">
        <v>63</v>
      </c>
      <c r="K3" s="148" t="s">
        <v>64</v>
      </c>
      <c r="L3" s="148" t="s">
        <v>65</v>
      </c>
      <c r="M3" s="148" t="s">
        <v>66</v>
      </c>
      <c r="N3" s="148" t="s">
        <v>67</v>
      </c>
    </row>
    <row r="4" spans="1:14" ht="16.5" x14ac:dyDescent="0.25">
      <c r="A4" s="42" t="s">
        <v>68</v>
      </c>
      <c r="B4" s="119">
        <v>463</v>
      </c>
      <c r="C4" s="119">
        <v>510</v>
      </c>
      <c r="D4" s="129">
        <f>(C4-B4)/B4</f>
        <v>0.10151187904967603</v>
      </c>
      <c r="E4" s="119"/>
      <c r="F4" s="119"/>
      <c r="G4" s="119"/>
      <c r="H4" s="119">
        <v>99</v>
      </c>
      <c r="I4" s="141">
        <v>411</v>
      </c>
      <c r="J4" s="149"/>
      <c r="K4" s="149"/>
      <c r="L4" s="149"/>
      <c r="M4" s="149">
        <v>2.0618556701030927E-2</v>
      </c>
      <c r="N4" s="149">
        <v>0.12295081967213115</v>
      </c>
    </row>
    <row r="5" spans="1:14" ht="16.5" x14ac:dyDescent="0.25">
      <c r="A5" s="43" t="s">
        <v>69</v>
      </c>
      <c r="B5" s="120">
        <v>818</v>
      </c>
      <c r="C5" s="120">
        <v>801</v>
      </c>
      <c r="D5" s="130">
        <f t="shared" ref="D5:D23" si="0">(C5-B5)/B5</f>
        <v>-2.0782396088019559E-2</v>
      </c>
      <c r="E5" s="120">
        <v>1</v>
      </c>
      <c r="F5" s="120"/>
      <c r="G5" s="120">
        <v>93</v>
      </c>
      <c r="H5" s="120">
        <v>253</v>
      </c>
      <c r="I5" s="142">
        <v>454</v>
      </c>
      <c r="J5" s="156"/>
      <c r="K5" s="157"/>
      <c r="L5" s="157">
        <v>-0.42944785276073622</v>
      </c>
      <c r="M5" s="157">
        <v>-2.3166023166023165E-2</v>
      </c>
      <c r="N5" s="158">
        <v>0.14646464646464646</v>
      </c>
    </row>
    <row r="6" spans="1:14" ht="16.5" x14ac:dyDescent="0.25">
      <c r="A6" s="44" t="s">
        <v>70</v>
      </c>
      <c r="B6" s="121">
        <v>2003</v>
      </c>
      <c r="C6" s="121">
        <v>2104</v>
      </c>
      <c r="D6" s="131">
        <f t="shared" si="0"/>
        <v>5.0424363454817774E-2</v>
      </c>
      <c r="E6" s="122">
        <v>679</v>
      </c>
      <c r="F6" s="122">
        <v>917</v>
      </c>
      <c r="G6" s="122">
        <v>440</v>
      </c>
      <c r="H6" s="122">
        <v>53</v>
      </c>
      <c r="I6" s="143">
        <v>15</v>
      </c>
      <c r="J6" s="156">
        <v>0.11677631578947369</v>
      </c>
      <c r="K6" s="157">
        <v>0.15345911949685534</v>
      </c>
      <c r="L6" s="157">
        <v>-0.15547024952015356</v>
      </c>
      <c r="M6" s="157">
        <v>0.35897435897435898</v>
      </c>
      <c r="N6" s="158">
        <v>-0.625</v>
      </c>
    </row>
    <row r="7" spans="1:14" ht="16.5" x14ac:dyDescent="0.25">
      <c r="A7" s="44" t="s">
        <v>71</v>
      </c>
      <c r="B7" s="121">
        <v>4070</v>
      </c>
      <c r="C7" s="121">
        <v>4019</v>
      </c>
      <c r="D7" s="131">
        <f t="shared" si="0"/>
        <v>-1.2530712530712531E-2</v>
      </c>
      <c r="E7" s="121">
        <v>2789</v>
      </c>
      <c r="F7" s="122">
        <v>653</v>
      </c>
      <c r="G7" s="122">
        <v>393</v>
      </c>
      <c r="H7" s="122">
        <v>175</v>
      </c>
      <c r="I7" s="143">
        <v>9</v>
      </c>
      <c r="J7" s="156">
        <v>-6.4125400783754897E-3</v>
      </c>
      <c r="K7" s="157">
        <v>4.6153846153846158E-3</v>
      </c>
      <c r="L7" s="157">
        <v>-2.2388059701492536E-2</v>
      </c>
      <c r="M7" s="157">
        <v>7.3619631901840496E-2</v>
      </c>
      <c r="N7" s="158">
        <v>-0.8125</v>
      </c>
    </row>
    <row r="8" spans="1:14" ht="16.5" x14ac:dyDescent="0.25">
      <c r="A8" s="45" t="s">
        <v>72</v>
      </c>
      <c r="B8" s="123">
        <v>3127</v>
      </c>
      <c r="C8" s="123">
        <v>3072</v>
      </c>
      <c r="D8" s="132">
        <f t="shared" si="0"/>
        <v>-1.7588743204349215E-2</v>
      </c>
      <c r="E8" s="123">
        <v>2572</v>
      </c>
      <c r="F8" s="124">
        <v>439</v>
      </c>
      <c r="G8" s="124">
        <v>48</v>
      </c>
      <c r="H8" s="124">
        <v>13</v>
      </c>
      <c r="I8" s="144"/>
      <c r="J8" s="159">
        <v>-1.8320610687022901E-2</v>
      </c>
      <c r="K8" s="160">
        <v>-9.0293453724604959E-3</v>
      </c>
      <c r="L8" s="160">
        <v>4.3478260869565216E-2</v>
      </c>
      <c r="M8" s="160">
        <v>-0.27777777777777779</v>
      </c>
      <c r="N8" s="161"/>
    </row>
    <row r="9" spans="1:14" ht="16.5" x14ac:dyDescent="0.25">
      <c r="A9" s="44" t="s">
        <v>73</v>
      </c>
      <c r="B9" s="121">
        <v>2981</v>
      </c>
      <c r="C9" s="121">
        <v>3075</v>
      </c>
      <c r="D9" s="131">
        <f t="shared" si="0"/>
        <v>3.1533042603153302E-2</v>
      </c>
      <c r="E9" s="121">
        <v>2050</v>
      </c>
      <c r="F9" s="122">
        <v>606</v>
      </c>
      <c r="G9" s="122">
        <v>248</v>
      </c>
      <c r="H9" s="122">
        <v>118</v>
      </c>
      <c r="I9" s="143">
        <v>53</v>
      </c>
      <c r="J9" s="156">
        <v>3.5353535353535352E-2</v>
      </c>
      <c r="K9" s="157">
        <v>8.6021505376344093E-2</v>
      </c>
      <c r="L9" s="157">
        <v>-0.18421052631578946</v>
      </c>
      <c r="M9" s="157">
        <v>0.28260869565217389</v>
      </c>
      <c r="N9" s="158">
        <v>0.1276595744680851</v>
      </c>
    </row>
    <row r="10" spans="1:14" ht="16.5" x14ac:dyDescent="0.25">
      <c r="A10" s="44" t="s">
        <v>74</v>
      </c>
      <c r="B10" s="122">
        <v>79</v>
      </c>
      <c r="C10" s="122">
        <v>83</v>
      </c>
      <c r="D10" s="131">
        <f t="shared" si="0"/>
        <v>5.0632911392405063E-2</v>
      </c>
      <c r="E10" s="122">
        <v>41</v>
      </c>
      <c r="F10" s="122">
        <v>42</v>
      </c>
      <c r="G10" s="122"/>
      <c r="H10" s="122"/>
      <c r="I10" s="143"/>
      <c r="J10" s="156">
        <v>0.17142857142857143</v>
      </c>
      <c r="K10" s="157">
        <v>-4.5454545454545456E-2</v>
      </c>
      <c r="L10" s="157"/>
      <c r="M10" s="157"/>
      <c r="N10" s="158"/>
    </row>
    <row r="11" spans="1:14" ht="16.5" x14ac:dyDescent="0.25">
      <c r="A11" s="44" t="s">
        <v>75</v>
      </c>
      <c r="B11" s="121">
        <v>3662</v>
      </c>
      <c r="C11" s="121">
        <v>3894</v>
      </c>
      <c r="D11" s="131">
        <f t="shared" si="0"/>
        <v>6.3353358820316771E-2</v>
      </c>
      <c r="E11" s="121">
        <v>1465</v>
      </c>
      <c r="F11" s="121">
        <v>1473</v>
      </c>
      <c r="G11" s="122">
        <v>743</v>
      </c>
      <c r="H11" s="122">
        <v>162</v>
      </c>
      <c r="I11" s="143">
        <v>51</v>
      </c>
      <c r="J11" s="156">
        <v>8.5989621942179392E-2</v>
      </c>
      <c r="K11" s="157">
        <v>2.64808362369338E-2</v>
      </c>
      <c r="L11" s="157">
        <v>-4.6213093709884467E-2</v>
      </c>
      <c r="M11" s="157">
        <v>0.63636363636363635</v>
      </c>
      <c r="N11" s="158"/>
    </row>
    <row r="12" spans="1:14" ht="16.5" x14ac:dyDescent="0.25">
      <c r="A12" s="46" t="s">
        <v>76</v>
      </c>
      <c r="B12" s="125">
        <v>1569</v>
      </c>
      <c r="C12" s="125">
        <v>1686</v>
      </c>
      <c r="D12" s="133">
        <f t="shared" si="0"/>
        <v>7.4569789674952203E-2</v>
      </c>
      <c r="E12" s="125">
        <v>760</v>
      </c>
      <c r="F12" s="125">
        <v>712</v>
      </c>
      <c r="G12" s="125">
        <v>214</v>
      </c>
      <c r="H12" s="125"/>
      <c r="I12" s="145"/>
      <c r="J12" s="162">
        <v>0.13432835820895522</v>
      </c>
      <c r="K12" s="163">
        <v>4.0935672514619881E-2</v>
      </c>
      <c r="L12" s="163">
        <v>-4.6511627906976744E-3</v>
      </c>
      <c r="M12" s="163"/>
      <c r="N12" s="164"/>
    </row>
    <row r="13" spans="1:14" ht="16.5" x14ac:dyDescent="0.25">
      <c r="A13" s="42" t="s">
        <v>77</v>
      </c>
      <c r="B13" s="126">
        <v>13613</v>
      </c>
      <c r="C13" s="126">
        <v>13976</v>
      </c>
      <c r="D13" s="129">
        <f t="shared" si="0"/>
        <v>2.6665687210754425E-2</v>
      </c>
      <c r="E13" s="126">
        <v>7025</v>
      </c>
      <c r="F13" s="126">
        <v>3691</v>
      </c>
      <c r="G13" s="126">
        <v>1917</v>
      </c>
      <c r="H13" s="119">
        <v>761</v>
      </c>
      <c r="I13" s="141">
        <v>582</v>
      </c>
      <c r="J13" s="150">
        <v>3.6288538132467914E-2</v>
      </c>
      <c r="K13" s="151">
        <v>6.0022975301550832E-2</v>
      </c>
      <c r="L13" s="151">
        <v>-0.11618257261410789</v>
      </c>
      <c r="M13" s="151">
        <v>0.16717791411042945</v>
      </c>
      <c r="N13" s="152">
        <v>9.6045197740112997E-2</v>
      </c>
    </row>
    <row r="14" spans="1:14" ht="16.5" x14ac:dyDescent="0.25">
      <c r="A14" s="43" t="s">
        <v>78</v>
      </c>
      <c r="B14" s="120">
        <v>21</v>
      </c>
      <c r="C14" s="120">
        <v>20</v>
      </c>
      <c r="D14" s="130">
        <f t="shared" si="0"/>
        <v>-4.7619047619047616E-2</v>
      </c>
      <c r="E14" s="120"/>
      <c r="F14" s="120">
        <v>20</v>
      </c>
      <c r="G14" s="120"/>
      <c r="H14" s="120"/>
      <c r="I14" s="142"/>
      <c r="J14" s="165"/>
      <c r="K14" s="166">
        <v>-4.7619047619047616E-2</v>
      </c>
      <c r="L14" s="166"/>
      <c r="M14" s="166"/>
      <c r="N14" s="167"/>
    </row>
    <row r="15" spans="1:14" ht="16.5" x14ac:dyDescent="0.25">
      <c r="A15" s="44" t="s">
        <v>79</v>
      </c>
      <c r="B15" s="121">
        <v>8331</v>
      </c>
      <c r="C15" s="121">
        <v>9393</v>
      </c>
      <c r="D15" s="131">
        <f t="shared" si="0"/>
        <v>0.12747569319409435</v>
      </c>
      <c r="E15" s="122">
        <v>1058</v>
      </c>
      <c r="F15" s="122">
        <v>677</v>
      </c>
      <c r="G15" s="121">
        <v>3445</v>
      </c>
      <c r="H15" s="122">
        <v>2282</v>
      </c>
      <c r="I15" s="143">
        <v>1931</v>
      </c>
      <c r="J15" s="156">
        <v>2.6188166828322017E-2</v>
      </c>
      <c r="K15" s="157">
        <v>1.195814648729447E-2</v>
      </c>
      <c r="L15" s="157">
        <v>4.9664838513101765E-2</v>
      </c>
      <c r="M15" s="157">
        <v>0.24156692056583243</v>
      </c>
      <c r="N15" s="158">
        <v>0.27796161482461945</v>
      </c>
    </row>
    <row r="16" spans="1:14" ht="16.5" x14ac:dyDescent="0.25">
      <c r="A16" s="45" t="s">
        <v>80</v>
      </c>
      <c r="B16" s="123">
        <v>4743</v>
      </c>
      <c r="C16" s="123">
        <v>5390</v>
      </c>
      <c r="D16" s="132">
        <f t="shared" si="0"/>
        <v>0.13641155386885936</v>
      </c>
      <c r="E16" s="124">
        <v>994</v>
      </c>
      <c r="F16" s="124">
        <v>613</v>
      </c>
      <c r="G16" s="124">
        <v>2248</v>
      </c>
      <c r="H16" s="124">
        <v>652</v>
      </c>
      <c r="I16" s="144">
        <v>883</v>
      </c>
      <c r="J16" s="159">
        <v>3.1120331950207469E-2</v>
      </c>
      <c r="K16" s="160">
        <v>1.658374792703151E-2</v>
      </c>
      <c r="L16" s="160">
        <v>0.11067193675889328</v>
      </c>
      <c r="M16" s="160">
        <v>0.16845878136200718</v>
      </c>
      <c r="N16" s="161">
        <v>0.48653198653198654</v>
      </c>
    </row>
    <row r="17" spans="1:14" ht="16.5" x14ac:dyDescent="0.25">
      <c r="A17" s="44" t="s">
        <v>81</v>
      </c>
      <c r="B17" s="122">
        <v>1428</v>
      </c>
      <c r="C17" s="122">
        <v>1844</v>
      </c>
      <c r="D17" s="131">
        <f t="shared" si="0"/>
        <v>0.29131652661064428</v>
      </c>
      <c r="E17" s="122">
        <v>1</v>
      </c>
      <c r="F17" s="122">
        <v>36</v>
      </c>
      <c r="G17" s="122">
        <v>723</v>
      </c>
      <c r="H17" s="122">
        <v>640</v>
      </c>
      <c r="I17" s="143">
        <v>444</v>
      </c>
      <c r="J17" s="156"/>
      <c r="K17" s="157">
        <v>0.38461538461538464</v>
      </c>
      <c r="L17" s="157">
        <v>0.13500784929356358</v>
      </c>
      <c r="M17" s="157">
        <v>0.797752808988764</v>
      </c>
      <c r="N17" s="158">
        <v>8.557457212713937E-2</v>
      </c>
    </row>
    <row r="18" spans="1:14" ht="16.5" x14ac:dyDescent="0.25">
      <c r="A18" s="44" t="s">
        <v>82</v>
      </c>
      <c r="B18" s="121">
        <v>3834</v>
      </c>
      <c r="C18" s="121">
        <v>4531</v>
      </c>
      <c r="D18" s="131">
        <f t="shared" si="0"/>
        <v>0.1817944705268649</v>
      </c>
      <c r="E18" s="121">
        <v>1716</v>
      </c>
      <c r="F18" s="121">
        <v>1427</v>
      </c>
      <c r="G18" s="122">
        <v>997</v>
      </c>
      <c r="H18" s="122">
        <v>340</v>
      </c>
      <c r="I18" s="143">
        <v>51</v>
      </c>
      <c r="J18" s="156">
        <v>0.16417910447761194</v>
      </c>
      <c r="K18" s="157">
        <v>5.6254626202812734E-2</v>
      </c>
      <c r="L18" s="157">
        <v>0.46833578792341679</v>
      </c>
      <c r="M18" s="157">
        <v>0.21428571428571427</v>
      </c>
      <c r="N18" s="158">
        <v>0.02</v>
      </c>
    </row>
    <row r="19" spans="1:14" ht="16.5" x14ac:dyDescent="0.25">
      <c r="A19" s="45" t="s">
        <v>83</v>
      </c>
      <c r="B19" s="124">
        <v>674</v>
      </c>
      <c r="C19" s="124">
        <v>729</v>
      </c>
      <c r="D19" s="132">
        <f t="shared" si="0"/>
        <v>8.1602373887240356E-2</v>
      </c>
      <c r="E19" s="124">
        <v>370</v>
      </c>
      <c r="F19" s="124">
        <v>100</v>
      </c>
      <c r="G19" s="124">
        <v>247</v>
      </c>
      <c r="H19" s="124">
        <v>12</v>
      </c>
      <c r="I19" s="144"/>
      <c r="J19" s="159">
        <v>0.15625</v>
      </c>
      <c r="K19" s="160">
        <v>-0.15254237288135594</v>
      </c>
      <c r="L19" s="160">
        <v>0.14883720930232558</v>
      </c>
      <c r="M19" s="160">
        <v>-0.42857142857142855</v>
      </c>
      <c r="N19" s="161"/>
    </row>
    <row r="20" spans="1:14" ht="16.5" x14ac:dyDescent="0.25">
      <c r="A20" s="45" t="s">
        <v>84</v>
      </c>
      <c r="B20" s="123">
        <v>1365</v>
      </c>
      <c r="C20" s="123">
        <v>1565</v>
      </c>
      <c r="D20" s="132">
        <f t="shared" si="0"/>
        <v>0.14652014652014653</v>
      </c>
      <c r="E20" s="124">
        <v>949</v>
      </c>
      <c r="F20" s="124">
        <v>474</v>
      </c>
      <c r="G20" s="124">
        <v>142</v>
      </c>
      <c r="H20" s="124"/>
      <c r="I20" s="144"/>
      <c r="J20" s="159">
        <v>0.18625</v>
      </c>
      <c r="K20" s="160">
        <v>-5.9523809523809521E-2</v>
      </c>
      <c r="L20" s="160">
        <v>1.3278688524590163</v>
      </c>
      <c r="M20" s="160"/>
      <c r="N20" s="161"/>
    </row>
    <row r="21" spans="1:14" ht="16.5" x14ac:dyDescent="0.25">
      <c r="A21" s="47" t="s">
        <v>85</v>
      </c>
      <c r="B21" s="127">
        <v>522</v>
      </c>
      <c r="C21" s="127">
        <v>502</v>
      </c>
      <c r="D21" s="134">
        <f t="shared" si="0"/>
        <v>-3.8314176245210725E-2</v>
      </c>
      <c r="E21" s="127">
        <v>69</v>
      </c>
      <c r="F21" s="127">
        <v>43</v>
      </c>
      <c r="G21" s="127">
        <v>91</v>
      </c>
      <c r="H21" s="127">
        <v>32</v>
      </c>
      <c r="I21" s="146">
        <v>267</v>
      </c>
      <c r="J21" s="168">
        <v>-0.21590909090909091</v>
      </c>
      <c r="K21" s="169">
        <v>-6.5217391304347824E-2</v>
      </c>
      <c r="L21" s="169">
        <v>0.68518518518518523</v>
      </c>
      <c r="M21" s="169">
        <v>0.68421052631578949</v>
      </c>
      <c r="N21" s="170">
        <v>-0.15238095238095239</v>
      </c>
    </row>
    <row r="22" spans="1:14" ht="16.5" x14ac:dyDescent="0.25">
      <c r="A22" s="42" t="s">
        <v>86</v>
      </c>
      <c r="B22" s="126">
        <v>14136</v>
      </c>
      <c r="C22" s="126">
        <v>16290</v>
      </c>
      <c r="D22" s="129">
        <f t="shared" si="0"/>
        <v>0.15237691001697792</v>
      </c>
      <c r="E22" s="126">
        <v>2844</v>
      </c>
      <c r="F22" s="126">
        <v>2203</v>
      </c>
      <c r="G22" s="126">
        <v>5256</v>
      </c>
      <c r="H22" s="119">
        <v>3294</v>
      </c>
      <c r="I22" s="141">
        <v>2693</v>
      </c>
      <c r="J22" s="150">
        <v>9.6799074431160814E-2</v>
      </c>
      <c r="K22" s="151">
        <v>4.2593469001419783E-2</v>
      </c>
      <c r="L22" s="151">
        <v>0.12983662940670679</v>
      </c>
      <c r="M22" s="151">
        <v>0.32129963898916969</v>
      </c>
      <c r="N22" s="152">
        <v>0.17855579868708971</v>
      </c>
    </row>
    <row r="23" spans="1:14" ht="16.5" x14ac:dyDescent="0.25">
      <c r="A23" s="48" t="s">
        <v>87</v>
      </c>
      <c r="B23" s="114">
        <v>28212</v>
      </c>
      <c r="C23" s="114">
        <v>30776</v>
      </c>
      <c r="D23" s="135">
        <f t="shared" si="0"/>
        <v>9.0883312065787605E-2</v>
      </c>
      <c r="E23" s="114">
        <v>9869</v>
      </c>
      <c r="F23" s="114">
        <v>5894</v>
      </c>
      <c r="G23" s="114">
        <v>7173</v>
      </c>
      <c r="H23" s="128">
        <v>4154</v>
      </c>
      <c r="I23" s="147">
        <v>3686</v>
      </c>
      <c r="J23" s="153">
        <v>5.3030303030303032E-2</v>
      </c>
      <c r="K23" s="154">
        <v>5.3440571939231456E-2</v>
      </c>
      <c r="L23" s="154">
        <v>5.1605336460929484E-2</v>
      </c>
      <c r="M23" s="154">
        <v>0.28130783466995679</v>
      </c>
      <c r="N23" s="155">
        <v>0.1583909490886235</v>
      </c>
    </row>
    <row r="24" spans="1:14" ht="26.25" customHeight="1" x14ac:dyDescent="0.25">
      <c r="A24" s="210" t="s">
        <v>166</v>
      </c>
      <c r="B24" s="210"/>
      <c r="C24" s="210"/>
      <c r="D24" s="210"/>
      <c r="E24" s="210"/>
      <c r="F24" s="210"/>
      <c r="G24" s="210"/>
      <c r="H24" s="210"/>
      <c r="I24" s="210"/>
    </row>
    <row r="25" spans="1:14" x14ac:dyDescent="0.25">
      <c r="A25" s="63" t="s">
        <v>127</v>
      </c>
    </row>
    <row r="26" spans="1:14" x14ac:dyDescent="0.25">
      <c r="A26" s="64" t="s">
        <v>126</v>
      </c>
    </row>
    <row r="28" spans="1:14" x14ac:dyDescent="0.25">
      <c r="A28" s="67" t="s">
        <v>195</v>
      </c>
    </row>
  </sheetData>
  <mergeCells count="5">
    <mergeCell ref="A2:A3"/>
    <mergeCell ref="B2:D2"/>
    <mergeCell ref="E2:I2"/>
    <mergeCell ref="A24:I24"/>
    <mergeCell ref="J2:N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28"/>
  <sheetViews>
    <sheetView workbookViewId="0">
      <selection activeCell="A28" sqref="A28"/>
    </sheetView>
  </sheetViews>
  <sheetFormatPr baseColWidth="10" defaultRowHeight="15" x14ac:dyDescent="0.25"/>
  <cols>
    <col min="4" max="4" width="15.140625" bestFit="1" customWidth="1"/>
    <col min="6" max="6" width="13.7109375" bestFit="1" customWidth="1"/>
  </cols>
  <sheetData>
    <row r="1" spans="1:17" ht="16.5" x14ac:dyDescent="0.3">
      <c r="A1" s="19" t="s">
        <v>167</v>
      </c>
      <c r="K1" s="19"/>
    </row>
    <row r="2" spans="1:17" x14ac:dyDescent="0.25">
      <c r="A2" s="81"/>
      <c r="B2" s="81"/>
      <c r="C2" s="81"/>
      <c r="D2" s="81"/>
      <c r="E2" s="81"/>
      <c r="F2" s="81"/>
      <c r="G2" s="81"/>
      <c r="H2" s="81"/>
      <c r="I2" s="81"/>
      <c r="J2" s="81"/>
      <c r="K2" s="81"/>
      <c r="L2" s="81"/>
      <c r="M2" s="81"/>
      <c r="N2" s="81"/>
      <c r="O2" s="81"/>
      <c r="P2" s="81"/>
      <c r="Q2" s="81"/>
    </row>
    <row r="3" spans="1:17" x14ac:dyDescent="0.25">
      <c r="A3" s="81"/>
      <c r="B3" s="81"/>
      <c r="C3" s="81"/>
      <c r="D3" s="81"/>
      <c r="E3" s="81"/>
      <c r="F3" s="81"/>
      <c r="G3" s="81"/>
      <c r="H3" s="81"/>
      <c r="I3" s="81"/>
      <c r="J3" s="81"/>
      <c r="K3" s="81"/>
      <c r="L3" s="81"/>
      <c r="M3" s="81"/>
      <c r="N3" s="81"/>
      <c r="O3" s="81"/>
      <c r="P3" s="81"/>
      <c r="Q3" s="81"/>
    </row>
    <row r="4" spans="1:17" x14ac:dyDescent="0.25">
      <c r="A4" s="81"/>
      <c r="B4" s="81"/>
      <c r="C4" s="81"/>
      <c r="D4" s="81"/>
      <c r="E4" s="81"/>
      <c r="F4" s="81"/>
      <c r="G4" s="81"/>
      <c r="H4" s="81"/>
      <c r="I4" s="81"/>
      <c r="J4" s="81"/>
      <c r="K4" s="81"/>
      <c r="L4" s="81"/>
      <c r="M4" s="81"/>
      <c r="N4" s="81"/>
      <c r="O4" s="81"/>
      <c r="P4" s="81"/>
      <c r="Q4" s="81"/>
    </row>
    <row r="5" spans="1:17" x14ac:dyDescent="0.25">
      <c r="A5" s="81"/>
      <c r="B5" s="81"/>
      <c r="C5" s="81"/>
      <c r="D5" s="81"/>
      <c r="E5" s="81"/>
      <c r="F5" s="81"/>
      <c r="G5" s="81"/>
      <c r="H5" s="81"/>
      <c r="I5" s="81"/>
      <c r="J5" s="81"/>
      <c r="K5" s="81"/>
      <c r="L5" s="81"/>
      <c r="M5" s="81"/>
      <c r="N5" s="81"/>
      <c r="O5" s="81"/>
      <c r="P5" s="81"/>
      <c r="Q5" s="81"/>
    </row>
    <row r="6" spans="1:17" x14ac:dyDescent="0.25">
      <c r="A6" s="81"/>
      <c r="B6" s="81"/>
      <c r="C6" s="81"/>
      <c r="D6" s="81"/>
      <c r="E6" s="81"/>
      <c r="F6" s="81"/>
      <c r="G6" s="81"/>
      <c r="H6" s="81"/>
      <c r="I6" s="81"/>
      <c r="J6" s="81"/>
      <c r="K6" s="81"/>
      <c r="L6" s="81"/>
      <c r="M6" s="81"/>
      <c r="N6" s="81"/>
      <c r="O6" s="81"/>
      <c r="P6" s="81"/>
      <c r="Q6" s="81"/>
    </row>
    <row r="7" spans="1:17" x14ac:dyDescent="0.25">
      <c r="A7" s="81"/>
      <c r="B7" s="81"/>
      <c r="C7" s="81"/>
      <c r="D7" s="81"/>
      <c r="E7" s="81"/>
      <c r="F7" s="81"/>
      <c r="G7" s="81"/>
      <c r="H7" s="81"/>
      <c r="I7" s="81"/>
      <c r="J7" s="81"/>
      <c r="K7" s="81"/>
      <c r="L7" s="81"/>
      <c r="M7" s="81"/>
      <c r="N7" s="81"/>
      <c r="O7" s="81"/>
      <c r="P7" s="81"/>
      <c r="Q7" s="81"/>
    </row>
    <row r="8" spans="1:17" x14ac:dyDescent="0.25">
      <c r="A8" s="81"/>
      <c r="B8" s="81"/>
      <c r="C8" s="81"/>
      <c r="D8" s="81"/>
      <c r="E8" s="81"/>
      <c r="F8" s="81"/>
      <c r="G8" s="81"/>
      <c r="H8" s="81"/>
      <c r="I8" s="81"/>
      <c r="J8" s="81"/>
      <c r="K8" s="81"/>
      <c r="L8" s="81"/>
      <c r="M8" s="81"/>
      <c r="N8" s="81"/>
      <c r="O8" s="81"/>
      <c r="P8" s="81"/>
      <c r="Q8" s="81"/>
    </row>
    <row r="9" spans="1:17" x14ac:dyDescent="0.25">
      <c r="A9" s="81"/>
      <c r="B9" s="81"/>
      <c r="C9" s="81"/>
      <c r="D9" s="81"/>
      <c r="E9" s="81"/>
      <c r="F9" s="81"/>
      <c r="G9" s="81"/>
      <c r="H9" s="81"/>
      <c r="I9" s="81"/>
      <c r="J9" s="81"/>
      <c r="K9" s="81"/>
      <c r="L9" s="81"/>
      <c r="M9" s="81"/>
      <c r="N9" s="81"/>
      <c r="O9" s="81"/>
      <c r="P9" s="81"/>
      <c r="Q9" s="81"/>
    </row>
    <row r="10" spans="1:17" x14ac:dyDescent="0.25">
      <c r="A10" s="81"/>
      <c r="B10" s="81"/>
      <c r="C10" s="81"/>
      <c r="D10" s="81"/>
      <c r="E10" s="81"/>
      <c r="F10" s="81"/>
      <c r="G10" s="81"/>
      <c r="H10" s="81"/>
      <c r="I10" s="81"/>
      <c r="J10" s="81"/>
      <c r="K10" s="81"/>
      <c r="L10" s="81"/>
      <c r="M10" s="81"/>
      <c r="N10" s="81"/>
      <c r="O10" s="81"/>
      <c r="P10" s="81"/>
      <c r="Q10" s="81"/>
    </row>
    <row r="11" spans="1:17" x14ac:dyDescent="0.25">
      <c r="A11" s="81"/>
      <c r="B11" s="81"/>
      <c r="C11" s="81"/>
      <c r="D11" s="81"/>
      <c r="E11" s="81"/>
      <c r="F11" s="81"/>
      <c r="G11" s="81"/>
      <c r="H11" s="81"/>
      <c r="I11" s="81"/>
      <c r="J11" s="81"/>
      <c r="K11" s="81"/>
      <c r="L11" s="81"/>
      <c r="M11" s="81"/>
      <c r="N11" s="81"/>
      <c r="O11" s="81"/>
      <c r="P11" s="81"/>
      <c r="Q11" s="81"/>
    </row>
    <row r="12" spans="1:17" x14ac:dyDescent="0.25">
      <c r="A12" s="81"/>
      <c r="B12" s="81"/>
      <c r="C12" s="81"/>
      <c r="D12" s="81"/>
      <c r="E12" s="81"/>
      <c r="F12" s="81"/>
      <c r="G12" s="81"/>
      <c r="H12" s="81"/>
      <c r="I12" s="81"/>
      <c r="J12" s="81"/>
      <c r="K12" s="81"/>
      <c r="L12" s="81"/>
      <c r="M12" s="81"/>
      <c r="N12" s="81"/>
      <c r="O12" s="81"/>
      <c r="P12" s="81"/>
      <c r="Q12" s="81"/>
    </row>
    <row r="13" spans="1:17" ht="16.5" x14ac:dyDescent="0.3">
      <c r="A13" s="30" t="s">
        <v>23</v>
      </c>
      <c r="B13" s="6" t="s">
        <v>89</v>
      </c>
      <c r="C13" s="6" t="s">
        <v>90</v>
      </c>
      <c r="D13" s="6" t="s">
        <v>92</v>
      </c>
      <c r="F13" s="30" t="s">
        <v>142</v>
      </c>
      <c r="G13" s="6" t="s">
        <v>89</v>
      </c>
      <c r="H13" s="6" t="s">
        <v>90</v>
      </c>
      <c r="I13" s="6" t="s">
        <v>92</v>
      </c>
      <c r="K13" s="30"/>
      <c r="L13" s="6" t="s">
        <v>23</v>
      </c>
      <c r="M13" s="6" t="s">
        <v>142</v>
      </c>
    </row>
    <row r="14" spans="1:17" ht="16.5" x14ac:dyDescent="0.3">
      <c r="A14" s="3" t="s">
        <v>12</v>
      </c>
      <c r="B14" s="79">
        <v>2882</v>
      </c>
      <c r="C14" s="79">
        <v>6987</v>
      </c>
      <c r="D14" s="52">
        <f>B14/(B14+C14)</f>
        <v>0.29202553450197588</v>
      </c>
      <c r="F14" s="3" t="s">
        <v>12</v>
      </c>
      <c r="G14" s="79">
        <v>61444</v>
      </c>
      <c r="H14" s="79">
        <v>146814</v>
      </c>
      <c r="I14" s="52">
        <f>G14/(G14+H14)</f>
        <v>0.29503788569946893</v>
      </c>
      <c r="K14" s="3" t="s">
        <v>12</v>
      </c>
      <c r="L14" s="52">
        <v>0.29202553450197588</v>
      </c>
      <c r="M14" s="52">
        <v>0.29503788569946893</v>
      </c>
    </row>
    <row r="15" spans="1:17" ht="16.5" x14ac:dyDescent="0.3">
      <c r="A15" s="3" t="s">
        <v>13</v>
      </c>
      <c r="B15" s="79">
        <v>1741</v>
      </c>
      <c r="C15" s="79">
        <v>4153</v>
      </c>
      <c r="D15" s="52">
        <f t="shared" ref="D15:D19" si="0">B15/(B15+C15)</f>
        <v>0.2953851374278928</v>
      </c>
      <c r="F15" s="3" t="s">
        <v>13</v>
      </c>
      <c r="G15" s="79">
        <v>57707</v>
      </c>
      <c r="H15" s="79">
        <v>100683</v>
      </c>
      <c r="I15" s="52">
        <f t="shared" ref="I15:I19" si="1">G15/(G15+H15)</f>
        <v>0.36433486962560768</v>
      </c>
      <c r="K15" s="3" t="s">
        <v>13</v>
      </c>
      <c r="L15" s="52">
        <v>0.2953851374278928</v>
      </c>
      <c r="M15" s="52">
        <v>0.36433486962560768</v>
      </c>
    </row>
    <row r="16" spans="1:17" ht="16.5" x14ac:dyDescent="0.3">
      <c r="A16" s="3" t="s">
        <v>14</v>
      </c>
      <c r="B16" s="79">
        <v>3305</v>
      </c>
      <c r="C16" s="79">
        <v>3868</v>
      </c>
      <c r="D16" s="52">
        <f t="shared" si="0"/>
        <v>0.46075561132022863</v>
      </c>
      <c r="F16" s="3" t="s">
        <v>14</v>
      </c>
      <c r="G16" s="79">
        <v>92748</v>
      </c>
      <c r="H16" s="79">
        <v>116173</v>
      </c>
      <c r="I16" s="52">
        <f t="shared" si="1"/>
        <v>0.44393813929667197</v>
      </c>
      <c r="K16" s="3" t="s">
        <v>14</v>
      </c>
      <c r="L16" s="52">
        <v>0.46075561132022863</v>
      </c>
      <c r="M16" s="52">
        <v>0.44393813929667197</v>
      </c>
    </row>
    <row r="17" spans="1:13" ht="16.5" x14ac:dyDescent="0.3">
      <c r="A17" s="3" t="s">
        <v>15</v>
      </c>
      <c r="B17" s="79">
        <v>2013</v>
      </c>
      <c r="C17" s="79">
        <v>2141</v>
      </c>
      <c r="D17" s="52">
        <f t="shared" si="0"/>
        <v>0.48459316321617718</v>
      </c>
      <c r="F17" s="3" t="s">
        <v>15</v>
      </c>
      <c r="G17" s="79">
        <v>72639</v>
      </c>
      <c r="H17" s="79">
        <v>72885</v>
      </c>
      <c r="I17" s="52">
        <f t="shared" si="1"/>
        <v>0.49915477859322172</v>
      </c>
      <c r="K17" s="3" t="s">
        <v>15</v>
      </c>
      <c r="L17" s="52">
        <v>0.48459316321617718</v>
      </c>
      <c r="M17" s="52">
        <v>0.49915477859322172</v>
      </c>
    </row>
    <row r="18" spans="1:13" ht="16.5" x14ac:dyDescent="0.3">
      <c r="A18" s="3" t="s">
        <v>16</v>
      </c>
      <c r="B18" s="79">
        <v>1779</v>
      </c>
      <c r="C18" s="79">
        <v>1907</v>
      </c>
      <c r="D18" s="52">
        <f t="shared" si="0"/>
        <v>0.48263700488334238</v>
      </c>
      <c r="F18" s="3" t="s">
        <v>16</v>
      </c>
      <c r="G18" s="79">
        <v>104345</v>
      </c>
      <c r="H18" s="79">
        <v>106434</v>
      </c>
      <c r="I18" s="52">
        <f t="shared" si="1"/>
        <v>0.49504457275155495</v>
      </c>
      <c r="K18" s="3" t="s">
        <v>16</v>
      </c>
      <c r="L18" s="52">
        <v>0.48263700488334238</v>
      </c>
      <c r="M18" s="52">
        <v>0.49504457275155495</v>
      </c>
    </row>
    <row r="19" spans="1:13" ht="16.5" x14ac:dyDescent="0.3">
      <c r="A19" s="7" t="s">
        <v>91</v>
      </c>
      <c r="B19" s="80">
        <v>11720</v>
      </c>
      <c r="C19" s="80">
        <v>19056</v>
      </c>
      <c r="D19" s="25">
        <f t="shared" si="0"/>
        <v>0.38081622043150509</v>
      </c>
      <c r="F19" s="7" t="s">
        <v>91</v>
      </c>
      <c r="G19" s="80">
        <v>388883</v>
      </c>
      <c r="H19" s="80">
        <v>542989</v>
      </c>
      <c r="I19" s="25">
        <f t="shared" si="1"/>
        <v>0.41731375124480613</v>
      </c>
      <c r="K19" s="7" t="s">
        <v>91</v>
      </c>
      <c r="L19" s="25">
        <v>0.38081622043150509</v>
      </c>
      <c r="M19" s="25">
        <v>0.41731375124480613</v>
      </c>
    </row>
    <row r="21" spans="1:13" ht="16.5" x14ac:dyDescent="0.3">
      <c r="A21" s="7" t="s">
        <v>168</v>
      </c>
      <c r="B21" s="80">
        <v>6907</v>
      </c>
      <c r="C21" s="80">
        <v>13545</v>
      </c>
      <c r="D21" s="25">
        <f t="shared" ref="D21" si="2">B21/(B21+C21)</f>
        <v>0.3377175826325054</v>
      </c>
    </row>
    <row r="22" spans="1:13" ht="16.5" x14ac:dyDescent="0.3">
      <c r="A22" s="7" t="s">
        <v>148</v>
      </c>
      <c r="B22" s="80">
        <v>10429</v>
      </c>
      <c r="C22" s="80">
        <v>17783</v>
      </c>
      <c r="D22" s="25">
        <f t="shared" ref="D22:D23" si="3">B22/(B22+C22)</f>
        <v>0.36966539061392317</v>
      </c>
    </row>
    <row r="23" spans="1:13" ht="16.5" x14ac:dyDescent="0.3">
      <c r="A23" s="7" t="s">
        <v>169</v>
      </c>
      <c r="B23" s="80">
        <v>11720</v>
      </c>
      <c r="C23" s="80">
        <v>19056</v>
      </c>
      <c r="D23" s="25">
        <f t="shared" si="3"/>
        <v>0.38081622043150509</v>
      </c>
    </row>
    <row r="24" spans="1:13" x14ac:dyDescent="0.25">
      <c r="A24" s="63" t="s">
        <v>170</v>
      </c>
    </row>
    <row r="25" spans="1:13" x14ac:dyDescent="0.25">
      <c r="A25" s="63" t="s">
        <v>127</v>
      </c>
    </row>
    <row r="26" spans="1:13" x14ac:dyDescent="0.25">
      <c r="A26" s="64" t="s">
        <v>126</v>
      </c>
    </row>
    <row r="28" spans="1:13" x14ac:dyDescent="0.25">
      <c r="A28" s="67" t="s">
        <v>195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T33"/>
  <sheetViews>
    <sheetView workbookViewId="0">
      <selection activeCell="A26" sqref="A26"/>
    </sheetView>
  </sheetViews>
  <sheetFormatPr baseColWidth="10" defaultRowHeight="16.5" x14ac:dyDescent="0.3"/>
  <cols>
    <col min="1" max="11" width="11.42578125" style="2"/>
    <col min="12" max="12" width="12.85546875" style="2" customWidth="1"/>
    <col min="13" max="16384" width="11.42578125" style="2"/>
  </cols>
  <sheetData>
    <row r="1" spans="1:20" x14ac:dyDescent="0.3">
      <c r="A1" s="50" t="s">
        <v>185</v>
      </c>
      <c r="L1" s="19" t="s">
        <v>186</v>
      </c>
    </row>
    <row r="2" spans="1:20" x14ac:dyDescent="0.3">
      <c r="L2" s="6"/>
      <c r="M2" s="6" t="s">
        <v>42</v>
      </c>
      <c r="N2" s="6" t="s">
        <v>112</v>
      </c>
      <c r="O2" s="6" t="s">
        <v>47</v>
      </c>
      <c r="P2" s="6" t="s">
        <v>49</v>
      </c>
    </row>
    <row r="3" spans="1:20" x14ac:dyDescent="0.3">
      <c r="L3" s="53" t="s">
        <v>103</v>
      </c>
      <c r="M3" s="82">
        <v>3047</v>
      </c>
      <c r="N3" s="82">
        <v>688</v>
      </c>
      <c r="O3" s="82">
        <v>654</v>
      </c>
      <c r="P3" s="82">
        <v>1706</v>
      </c>
    </row>
    <row r="4" spans="1:20" x14ac:dyDescent="0.3">
      <c r="L4" s="3" t="s">
        <v>113</v>
      </c>
      <c r="M4" s="83">
        <v>816</v>
      </c>
      <c r="N4" s="83">
        <v>14</v>
      </c>
      <c r="O4" s="83">
        <v>8</v>
      </c>
      <c r="P4" s="83">
        <v>23</v>
      </c>
    </row>
    <row r="5" spans="1:20" x14ac:dyDescent="0.3">
      <c r="L5" s="3" t="s">
        <v>114</v>
      </c>
      <c r="M5" s="83">
        <v>479</v>
      </c>
      <c r="N5" s="83">
        <v>65</v>
      </c>
      <c r="O5" s="83">
        <v>24</v>
      </c>
      <c r="P5" s="83">
        <v>123</v>
      </c>
    </row>
    <row r="6" spans="1:20" x14ac:dyDescent="0.3">
      <c r="L6" s="3" t="s">
        <v>115</v>
      </c>
      <c r="M6" s="83">
        <v>113</v>
      </c>
      <c r="N6" s="83">
        <v>4</v>
      </c>
      <c r="O6" s="83">
        <v>1</v>
      </c>
      <c r="P6" s="83">
        <v>62</v>
      </c>
    </row>
    <row r="7" spans="1:20" x14ac:dyDescent="0.3">
      <c r="L7" s="3" t="s">
        <v>116</v>
      </c>
      <c r="M7" s="83">
        <v>1134</v>
      </c>
      <c r="N7" s="83">
        <v>4840</v>
      </c>
      <c r="O7" s="172"/>
      <c r="P7" s="83">
        <v>2699</v>
      </c>
    </row>
    <row r="8" spans="1:20" x14ac:dyDescent="0.3">
      <c r="L8" s="7" t="s">
        <v>34</v>
      </c>
      <c r="M8" s="84">
        <v>5589</v>
      </c>
      <c r="N8" s="84">
        <v>5611</v>
      </c>
      <c r="O8" s="84">
        <v>687</v>
      </c>
      <c r="P8" s="84">
        <v>4613</v>
      </c>
    </row>
    <row r="9" spans="1:20" x14ac:dyDescent="0.3">
      <c r="L9" s="55" t="s">
        <v>117</v>
      </c>
      <c r="M9" s="25">
        <f>M3/M8</f>
        <v>0.54517802826981576</v>
      </c>
      <c r="N9" s="25">
        <f t="shared" ref="N9:P9" si="0">N3/N8</f>
        <v>0.12261628943147389</v>
      </c>
      <c r="O9" s="25">
        <f t="shared" si="0"/>
        <v>0.95196506550218341</v>
      </c>
      <c r="P9" s="25">
        <f t="shared" si="0"/>
        <v>0.36982440927812704</v>
      </c>
    </row>
    <row r="10" spans="1:20" ht="16.5" customHeight="1" x14ac:dyDescent="0.3">
      <c r="L10" s="76" t="s">
        <v>190</v>
      </c>
      <c r="M10" s="75"/>
      <c r="N10" s="75"/>
      <c r="O10" s="75"/>
      <c r="P10" s="75"/>
      <c r="Q10" s="75"/>
      <c r="R10" s="75"/>
      <c r="S10" s="75"/>
      <c r="T10" s="75"/>
    </row>
    <row r="11" spans="1:20" x14ac:dyDescent="0.3">
      <c r="L11" s="63" t="s">
        <v>127</v>
      </c>
    </row>
    <row r="12" spans="1:20" x14ac:dyDescent="0.3">
      <c r="L12" s="64" t="s">
        <v>131</v>
      </c>
    </row>
    <row r="14" spans="1:20" x14ac:dyDescent="0.3">
      <c r="L14" s="67" t="s">
        <v>153</v>
      </c>
    </row>
    <row r="16" spans="1:20" x14ac:dyDescent="0.3">
      <c r="A16" s="29"/>
      <c r="B16" s="215" t="s">
        <v>104</v>
      </c>
      <c r="C16" s="215"/>
      <c r="D16" s="215" t="s">
        <v>105</v>
      </c>
      <c r="E16" s="215"/>
      <c r="F16" s="216" t="s">
        <v>109</v>
      </c>
      <c r="G16" s="216"/>
      <c r="H16" s="51" t="s">
        <v>110</v>
      </c>
    </row>
    <row r="17" spans="1:20" x14ac:dyDescent="0.3">
      <c r="A17" s="30"/>
      <c r="B17" s="20" t="s">
        <v>106</v>
      </c>
      <c r="C17" s="20" t="s">
        <v>107</v>
      </c>
      <c r="D17" s="20" t="s">
        <v>106</v>
      </c>
      <c r="E17" s="20" t="s">
        <v>107</v>
      </c>
      <c r="F17" s="20" t="s">
        <v>104</v>
      </c>
      <c r="G17" s="20" t="s">
        <v>105</v>
      </c>
      <c r="H17" s="20" t="s">
        <v>111</v>
      </c>
      <c r="K17" s="137"/>
      <c r="L17" s="137"/>
      <c r="M17" s="137"/>
      <c r="N17" s="137"/>
      <c r="O17" s="137"/>
      <c r="P17" s="137"/>
      <c r="Q17" s="137"/>
      <c r="R17" s="137"/>
      <c r="S17" s="137"/>
      <c r="T17" s="137"/>
    </row>
    <row r="18" spans="1:20" x14ac:dyDescent="0.3">
      <c r="A18" s="2" t="s">
        <v>42</v>
      </c>
      <c r="B18" s="83">
        <v>3647</v>
      </c>
      <c r="C18" s="83">
        <v>3047</v>
      </c>
      <c r="D18" s="83">
        <v>1333</v>
      </c>
      <c r="E18" s="83">
        <v>1134</v>
      </c>
      <c r="F18" s="10">
        <f>C18/B18</f>
        <v>0.83548121743899095</v>
      </c>
      <c r="G18" s="10">
        <f>E18/D18</f>
        <v>0.85071267816954244</v>
      </c>
      <c r="H18" s="54">
        <f>(F18-G18)*100</f>
        <v>-1.5231460730551483</v>
      </c>
      <c r="K18" s="137"/>
      <c r="L18" s="137"/>
      <c r="M18" s="137"/>
      <c r="N18" s="137"/>
      <c r="O18" s="137"/>
      <c r="P18" s="137"/>
      <c r="Q18" s="137"/>
      <c r="R18" s="137"/>
      <c r="S18" s="137"/>
      <c r="T18" s="137"/>
    </row>
    <row r="19" spans="1:20" x14ac:dyDescent="0.3">
      <c r="A19" s="2" t="s">
        <v>108</v>
      </c>
      <c r="B19" s="83">
        <v>835</v>
      </c>
      <c r="C19" s="83">
        <v>688</v>
      </c>
      <c r="D19" s="83">
        <v>5862</v>
      </c>
      <c r="E19" s="83">
        <v>4840</v>
      </c>
      <c r="F19" s="10">
        <f t="shared" ref="F19:F21" si="1">C19/B19</f>
        <v>0.82395209580838324</v>
      </c>
      <c r="G19" s="10">
        <f t="shared" ref="G19:G21" si="2">E19/D19</f>
        <v>0.82565677243261681</v>
      </c>
      <c r="H19" s="54">
        <f t="shared" ref="H19:H21" si="3">(F19-G19)*100</f>
        <v>-0.17046766242335698</v>
      </c>
      <c r="K19" s="137"/>
      <c r="L19" s="137"/>
      <c r="M19" s="137"/>
      <c r="N19" s="137"/>
      <c r="O19" s="137"/>
      <c r="P19" s="137"/>
      <c r="Q19" s="137"/>
      <c r="R19" s="137"/>
      <c r="S19" s="137"/>
      <c r="T19" s="137"/>
    </row>
    <row r="20" spans="1:20" x14ac:dyDescent="0.3">
      <c r="A20" s="2" t="s">
        <v>47</v>
      </c>
      <c r="B20" s="83">
        <v>870</v>
      </c>
      <c r="C20" s="83">
        <v>654</v>
      </c>
      <c r="D20" s="172"/>
      <c r="E20" s="172"/>
      <c r="F20" s="10">
        <f>C20/B20</f>
        <v>0.75172413793103443</v>
      </c>
      <c r="G20" s="10"/>
      <c r="H20" s="136" t="s">
        <v>141</v>
      </c>
      <c r="K20" s="137"/>
      <c r="L20" s="137"/>
      <c r="M20" s="137"/>
      <c r="N20" s="137"/>
      <c r="O20" s="137"/>
      <c r="P20" s="137"/>
      <c r="Q20" s="137"/>
      <c r="R20" s="137"/>
      <c r="S20" s="137"/>
      <c r="T20" s="137"/>
    </row>
    <row r="21" spans="1:20" x14ac:dyDescent="0.3">
      <c r="A21" s="2" t="s">
        <v>49</v>
      </c>
      <c r="B21" s="83">
        <v>2105</v>
      </c>
      <c r="C21" s="83">
        <v>1706</v>
      </c>
      <c r="D21" s="83">
        <v>3134</v>
      </c>
      <c r="E21" s="83">
        <v>2699</v>
      </c>
      <c r="F21" s="10">
        <f t="shared" si="1"/>
        <v>0.81045130641330165</v>
      </c>
      <c r="G21" s="10">
        <f t="shared" si="2"/>
        <v>0.8611997447351627</v>
      </c>
      <c r="H21" s="54">
        <f t="shared" si="3"/>
        <v>-5.0748438321861045</v>
      </c>
      <c r="K21" s="137"/>
      <c r="L21" s="137"/>
      <c r="M21" s="137"/>
      <c r="N21" s="137"/>
      <c r="O21" s="137"/>
      <c r="P21" s="137"/>
      <c r="Q21" s="137"/>
      <c r="R21" s="137"/>
      <c r="S21" s="137"/>
      <c r="T21" s="137"/>
    </row>
    <row r="22" spans="1:20" ht="26.25" customHeight="1" x14ac:dyDescent="0.3">
      <c r="A22" s="195" t="s">
        <v>189</v>
      </c>
      <c r="B22" s="195"/>
      <c r="C22" s="195"/>
      <c r="D22" s="195"/>
      <c r="E22" s="195"/>
      <c r="F22" s="195"/>
      <c r="G22" s="195"/>
      <c r="H22" s="195"/>
      <c r="I22" s="195"/>
      <c r="K22" s="137"/>
      <c r="L22" s="137"/>
      <c r="M22" s="137"/>
      <c r="N22" s="137"/>
      <c r="O22" s="137"/>
      <c r="P22" s="137"/>
      <c r="Q22" s="137"/>
      <c r="R22" s="137"/>
      <c r="S22" s="137"/>
      <c r="T22" s="137"/>
    </row>
    <row r="23" spans="1:20" x14ac:dyDescent="0.3">
      <c r="A23" s="63" t="s">
        <v>127</v>
      </c>
      <c r="K23" s="137"/>
      <c r="L23" s="137"/>
      <c r="M23" s="137"/>
      <c r="N23" s="137"/>
      <c r="O23" s="137"/>
      <c r="P23" s="137"/>
      <c r="Q23" s="137"/>
      <c r="R23" s="137"/>
      <c r="S23" s="137"/>
      <c r="T23" s="137"/>
    </row>
    <row r="24" spans="1:20" x14ac:dyDescent="0.3">
      <c r="A24" s="64" t="s">
        <v>131</v>
      </c>
      <c r="K24" s="137"/>
      <c r="L24" s="137"/>
      <c r="M24" s="137"/>
      <c r="N24" s="137"/>
      <c r="O24" s="137"/>
      <c r="P24" s="137"/>
      <c r="Q24" s="137"/>
      <c r="R24" s="137"/>
      <c r="S24" s="137"/>
      <c r="T24" s="137"/>
    </row>
    <row r="25" spans="1:20" x14ac:dyDescent="0.3">
      <c r="K25" s="137"/>
      <c r="L25" s="137"/>
      <c r="M25" s="137"/>
      <c r="N25" s="137"/>
      <c r="O25" s="137"/>
      <c r="P25" s="137"/>
      <c r="Q25" s="137"/>
      <c r="R25" s="137"/>
      <c r="S25" s="137"/>
      <c r="T25" s="137"/>
    </row>
    <row r="26" spans="1:20" x14ac:dyDescent="0.3">
      <c r="A26" s="67" t="s">
        <v>195</v>
      </c>
      <c r="K26" s="137"/>
      <c r="L26" s="137"/>
      <c r="M26" s="137"/>
      <c r="N26" s="137"/>
      <c r="O26" s="137"/>
      <c r="P26" s="137"/>
      <c r="Q26" s="137"/>
      <c r="R26" s="137"/>
      <c r="S26" s="137"/>
      <c r="T26" s="137"/>
    </row>
    <row r="27" spans="1:20" x14ac:dyDescent="0.3">
      <c r="K27" s="137"/>
      <c r="L27" s="137"/>
      <c r="M27" s="137"/>
      <c r="N27" s="137"/>
      <c r="O27" s="137"/>
      <c r="P27" s="137"/>
      <c r="Q27" s="137"/>
      <c r="R27" s="137"/>
      <c r="S27" s="137"/>
      <c r="T27" s="137"/>
    </row>
    <row r="28" spans="1:20" x14ac:dyDescent="0.3">
      <c r="K28" s="137"/>
      <c r="L28" s="137"/>
      <c r="M28" s="137"/>
      <c r="N28" s="137"/>
      <c r="O28" s="137"/>
      <c r="P28" s="137"/>
      <c r="Q28" s="137"/>
      <c r="R28" s="137"/>
      <c r="S28" s="137"/>
      <c r="T28" s="137"/>
    </row>
    <row r="29" spans="1:20" x14ac:dyDescent="0.3">
      <c r="K29" s="137"/>
      <c r="L29" s="137"/>
      <c r="M29" s="137"/>
      <c r="N29" s="137"/>
      <c r="O29" s="137"/>
      <c r="P29" s="137"/>
      <c r="Q29" s="137"/>
      <c r="R29" s="137"/>
      <c r="S29" s="137"/>
      <c r="T29" s="137"/>
    </row>
    <row r="30" spans="1:20" x14ac:dyDescent="0.3">
      <c r="K30" s="137"/>
      <c r="L30" s="137"/>
      <c r="M30" s="137"/>
      <c r="N30" s="137"/>
      <c r="O30" s="137"/>
      <c r="P30" s="137"/>
      <c r="Q30" s="137"/>
      <c r="R30" s="137"/>
      <c r="S30" s="137"/>
      <c r="T30" s="137"/>
    </row>
    <row r="31" spans="1:20" x14ac:dyDescent="0.3">
      <c r="K31" s="137"/>
      <c r="L31" s="137"/>
      <c r="M31" s="137"/>
      <c r="N31" s="137"/>
      <c r="O31" s="137"/>
      <c r="P31" s="137"/>
      <c r="Q31" s="137"/>
      <c r="R31" s="137"/>
      <c r="S31" s="137"/>
      <c r="T31" s="137"/>
    </row>
    <row r="32" spans="1:20" x14ac:dyDescent="0.3">
      <c r="K32" s="137"/>
      <c r="L32" s="137"/>
      <c r="M32" s="137"/>
      <c r="N32" s="137"/>
      <c r="O32" s="137"/>
      <c r="P32" s="137"/>
      <c r="Q32" s="137"/>
      <c r="R32" s="137"/>
      <c r="S32" s="137"/>
      <c r="T32" s="137"/>
    </row>
    <row r="33" spans="11:20" x14ac:dyDescent="0.3">
      <c r="K33" s="137"/>
      <c r="L33" s="137"/>
      <c r="M33" s="137"/>
      <c r="N33" s="137"/>
      <c r="O33" s="137"/>
      <c r="P33" s="137"/>
      <c r="Q33" s="137"/>
      <c r="R33" s="137"/>
      <c r="S33" s="137"/>
      <c r="T33" s="137"/>
    </row>
  </sheetData>
  <mergeCells count="4">
    <mergeCell ref="B16:C16"/>
    <mergeCell ref="D16:E16"/>
    <mergeCell ref="F16:G16"/>
    <mergeCell ref="A22:I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2"/>
  <sheetViews>
    <sheetView workbookViewId="0">
      <selection activeCell="A12" sqref="A12"/>
    </sheetView>
  </sheetViews>
  <sheetFormatPr baseColWidth="10" defaultRowHeight="15" x14ac:dyDescent="0.25"/>
  <cols>
    <col min="6" max="7" width="13.28515625" customWidth="1"/>
  </cols>
  <sheetData>
    <row r="1" spans="1:9" ht="16.5" x14ac:dyDescent="0.3">
      <c r="A1" s="19" t="s">
        <v>187</v>
      </c>
    </row>
    <row r="2" spans="1:9" ht="16.5" x14ac:dyDescent="0.3">
      <c r="A2" s="29"/>
      <c r="B2" s="215" t="s">
        <v>77</v>
      </c>
      <c r="C2" s="215"/>
      <c r="D2" s="215" t="s">
        <v>86</v>
      </c>
      <c r="E2" s="215"/>
      <c r="F2" s="216" t="s">
        <v>109</v>
      </c>
      <c r="G2" s="216"/>
      <c r="H2" s="51" t="s">
        <v>110</v>
      </c>
    </row>
    <row r="3" spans="1:9" ht="16.5" x14ac:dyDescent="0.3">
      <c r="A3" s="30"/>
      <c r="B3" s="20" t="s">
        <v>106</v>
      </c>
      <c r="C3" s="20" t="s">
        <v>107</v>
      </c>
      <c r="D3" s="20" t="s">
        <v>106</v>
      </c>
      <c r="E3" s="20" t="s">
        <v>107</v>
      </c>
      <c r="F3" s="20" t="s">
        <v>77</v>
      </c>
      <c r="G3" s="20" t="s">
        <v>86</v>
      </c>
      <c r="H3" s="20" t="s">
        <v>111</v>
      </c>
    </row>
    <row r="4" spans="1:9" ht="16.5" x14ac:dyDescent="0.3">
      <c r="A4" s="2" t="s">
        <v>42</v>
      </c>
      <c r="B4" s="83">
        <v>2599</v>
      </c>
      <c r="C4" s="83">
        <v>2138</v>
      </c>
      <c r="D4" s="83">
        <v>1048</v>
      </c>
      <c r="E4" s="83">
        <v>909</v>
      </c>
      <c r="F4" s="10">
        <f>C4/B4</f>
        <v>0.82262408618699501</v>
      </c>
      <c r="G4" s="10">
        <f>E4/D4</f>
        <v>0.86736641221374045</v>
      </c>
      <c r="H4" s="54">
        <f>(G4-F4)*100</f>
        <v>4.4742326026745438</v>
      </c>
    </row>
    <row r="5" spans="1:9" ht="16.5" x14ac:dyDescent="0.3">
      <c r="A5" s="2" t="s">
        <v>112</v>
      </c>
      <c r="B5" s="83">
        <v>562</v>
      </c>
      <c r="C5" s="83">
        <v>480</v>
      </c>
      <c r="D5" s="83">
        <v>273</v>
      </c>
      <c r="E5" s="83">
        <v>208</v>
      </c>
      <c r="F5" s="10">
        <f t="shared" ref="F5:F6" si="0">C5/B5</f>
        <v>0.85409252669039148</v>
      </c>
      <c r="G5" s="10">
        <f t="shared" ref="G5:G6" si="1">E5/D5</f>
        <v>0.76190476190476186</v>
      </c>
      <c r="H5" s="54">
        <f t="shared" ref="H5:H7" si="2">(G5-F5)*100</f>
        <v>-9.2187764785629618</v>
      </c>
    </row>
    <row r="6" spans="1:9" ht="16.5" x14ac:dyDescent="0.3">
      <c r="A6" s="2" t="s">
        <v>47</v>
      </c>
      <c r="B6" s="83">
        <v>364</v>
      </c>
      <c r="C6" s="83">
        <v>257</v>
      </c>
      <c r="D6" s="83">
        <v>506</v>
      </c>
      <c r="E6" s="83">
        <v>397</v>
      </c>
      <c r="F6" s="10">
        <f t="shared" si="0"/>
        <v>0.70604395604395609</v>
      </c>
      <c r="G6" s="10">
        <f t="shared" si="1"/>
        <v>0.78458498023715417</v>
      </c>
      <c r="H6" s="54">
        <f t="shared" si="2"/>
        <v>7.8541024193198083</v>
      </c>
    </row>
    <row r="7" spans="1:9" ht="16.5" x14ac:dyDescent="0.3">
      <c r="A7" s="2" t="s">
        <v>49</v>
      </c>
      <c r="B7" s="83">
        <v>578</v>
      </c>
      <c r="C7" s="83">
        <v>437</v>
      </c>
      <c r="D7" s="83">
        <v>1527</v>
      </c>
      <c r="E7" s="83">
        <v>1269</v>
      </c>
      <c r="F7" s="10">
        <f t="shared" ref="F7" si="3">C7/B7</f>
        <v>0.75605536332179935</v>
      </c>
      <c r="G7" s="10">
        <f t="shared" ref="G7" si="4">E7/D7</f>
        <v>0.83104125736738699</v>
      </c>
      <c r="H7" s="54">
        <f t="shared" si="2"/>
        <v>7.4985894045587642</v>
      </c>
    </row>
    <row r="8" spans="1:9" ht="25.5" customHeight="1" x14ac:dyDescent="0.25">
      <c r="A8" s="195" t="s">
        <v>188</v>
      </c>
      <c r="B8" s="195"/>
      <c r="C8" s="195"/>
      <c r="D8" s="195"/>
      <c r="E8" s="195"/>
      <c r="F8" s="195"/>
      <c r="G8" s="195"/>
      <c r="H8" s="195"/>
      <c r="I8" s="195"/>
    </row>
    <row r="9" spans="1:9" x14ac:dyDescent="0.25">
      <c r="A9" s="63" t="s">
        <v>127</v>
      </c>
    </row>
    <row r="10" spans="1:9" x14ac:dyDescent="0.25">
      <c r="A10" s="64" t="s">
        <v>131</v>
      </c>
    </row>
    <row r="12" spans="1:9" x14ac:dyDescent="0.25">
      <c r="A12" s="67" t="s">
        <v>195</v>
      </c>
    </row>
  </sheetData>
  <mergeCells count="4">
    <mergeCell ref="B2:C2"/>
    <mergeCell ref="D2:E2"/>
    <mergeCell ref="F2:G2"/>
    <mergeCell ref="A8:I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27"/>
  <sheetViews>
    <sheetView workbookViewId="0">
      <selection activeCell="A27" sqref="A27"/>
    </sheetView>
  </sheetViews>
  <sheetFormatPr baseColWidth="10" defaultRowHeight="15" x14ac:dyDescent="0.25"/>
  <sheetData>
    <row r="1" spans="1:1" ht="16.5" x14ac:dyDescent="0.25">
      <c r="A1" s="1" t="s">
        <v>191</v>
      </c>
    </row>
    <row r="2" spans="1:1" x14ac:dyDescent="0.25">
      <c r="A2" s="56"/>
    </row>
    <row r="17" spans="1:9" ht="16.5" x14ac:dyDescent="0.3">
      <c r="A17" s="29"/>
      <c r="B17" s="215" t="s">
        <v>118</v>
      </c>
      <c r="C17" s="215"/>
      <c r="D17" s="215" t="s">
        <v>119</v>
      </c>
      <c r="E17" s="215"/>
      <c r="F17" s="216" t="s">
        <v>109</v>
      </c>
      <c r="G17" s="216"/>
      <c r="H17" s="51" t="s">
        <v>110</v>
      </c>
    </row>
    <row r="18" spans="1:9" ht="16.5" x14ac:dyDescent="0.3">
      <c r="A18" s="30"/>
      <c r="B18" s="20" t="s">
        <v>106</v>
      </c>
      <c r="C18" s="20" t="s">
        <v>107</v>
      </c>
      <c r="D18" s="20" t="s">
        <v>106</v>
      </c>
      <c r="E18" s="20" t="s">
        <v>107</v>
      </c>
      <c r="F18" s="20" t="s">
        <v>118</v>
      </c>
      <c r="G18" s="20" t="s">
        <v>119</v>
      </c>
      <c r="H18" s="20" t="s">
        <v>111</v>
      </c>
    </row>
    <row r="19" spans="1:9" ht="16.5" x14ac:dyDescent="0.3">
      <c r="A19" s="2" t="s">
        <v>42</v>
      </c>
      <c r="B19" s="83">
        <v>1071</v>
      </c>
      <c r="C19" s="83">
        <v>943</v>
      </c>
      <c r="D19" s="83">
        <v>2576</v>
      </c>
      <c r="E19" s="83">
        <v>2104</v>
      </c>
      <c r="F19" s="10">
        <f>C19/B19</f>
        <v>0.88048552754435105</v>
      </c>
      <c r="G19" s="10">
        <f>E19/D19</f>
        <v>0.81677018633540377</v>
      </c>
      <c r="H19" s="54">
        <f>(F19-G19)*100</f>
        <v>6.3715341208947285</v>
      </c>
    </row>
    <row r="20" spans="1:9" ht="16.5" x14ac:dyDescent="0.3">
      <c r="A20" s="2" t="s">
        <v>112</v>
      </c>
      <c r="B20" s="83">
        <v>146</v>
      </c>
      <c r="C20" s="83">
        <v>115</v>
      </c>
      <c r="D20" s="83">
        <v>689</v>
      </c>
      <c r="E20" s="83">
        <v>573</v>
      </c>
      <c r="F20" s="10">
        <f t="shared" ref="F20:F22" si="0">C20/B20</f>
        <v>0.78767123287671237</v>
      </c>
      <c r="G20" s="10">
        <f t="shared" ref="G20:G22" si="1">E20/D20</f>
        <v>0.8316400580551524</v>
      </c>
      <c r="H20" s="54">
        <f t="shared" ref="H20:H22" si="2">(F20-G20)*100</f>
        <v>-4.396882517844003</v>
      </c>
    </row>
    <row r="21" spans="1:9" ht="16.5" x14ac:dyDescent="0.3">
      <c r="A21" s="2" t="s">
        <v>47</v>
      </c>
      <c r="B21" s="83">
        <v>479</v>
      </c>
      <c r="C21" s="83">
        <v>375</v>
      </c>
      <c r="D21" s="83">
        <v>391</v>
      </c>
      <c r="E21" s="83">
        <v>279</v>
      </c>
      <c r="F21" s="10">
        <f t="shared" si="0"/>
        <v>0.78288100208768263</v>
      </c>
      <c r="G21" s="10">
        <f t="shared" si="1"/>
        <v>0.71355498721227617</v>
      </c>
      <c r="H21" s="54">
        <f t="shared" si="2"/>
        <v>6.9326014875406461</v>
      </c>
    </row>
    <row r="22" spans="1:9" ht="16.5" x14ac:dyDescent="0.3">
      <c r="A22" s="2" t="s">
        <v>49</v>
      </c>
      <c r="B22" s="83">
        <v>922</v>
      </c>
      <c r="C22" s="83">
        <v>788</v>
      </c>
      <c r="D22" s="83">
        <v>1183</v>
      </c>
      <c r="E22" s="83">
        <v>918</v>
      </c>
      <c r="F22" s="10">
        <f t="shared" si="0"/>
        <v>0.85466377440347074</v>
      </c>
      <c r="G22" s="10">
        <f t="shared" si="1"/>
        <v>0.77599323753169902</v>
      </c>
      <c r="H22" s="54">
        <f t="shared" si="2"/>
        <v>7.8670536871771723</v>
      </c>
    </row>
    <row r="23" spans="1:9" ht="27" customHeight="1" x14ac:dyDescent="0.25">
      <c r="A23" s="195" t="s">
        <v>192</v>
      </c>
      <c r="B23" s="195"/>
      <c r="C23" s="195"/>
      <c r="D23" s="195"/>
      <c r="E23" s="195"/>
      <c r="F23" s="195"/>
      <c r="G23" s="195"/>
      <c r="H23" s="195"/>
      <c r="I23" s="195"/>
    </row>
    <row r="24" spans="1:9" x14ac:dyDescent="0.25">
      <c r="A24" s="63" t="s">
        <v>127</v>
      </c>
    </row>
    <row r="25" spans="1:9" x14ac:dyDescent="0.25">
      <c r="A25" s="64" t="s">
        <v>131</v>
      </c>
    </row>
    <row r="27" spans="1:9" x14ac:dyDescent="0.25">
      <c r="A27" s="67" t="s">
        <v>195</v>
      </c>
    </row>
  </sheetData>
  <mergeCells count="4">
    <mergeCell ref="B17:C17"/>
    <mergeCell ref="D17:E17"/>
    <mergeCell ref="F17:G17"/>
    <mergeCell ref="A23:I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Définitions</vt:lpstr>
      <vt:lpstr>Graphique 1</vt:lpstr>
      <vt:lpstr>Effectifs</vt:lpstr>
      <vt:lpstr>Tableaux 1 et 2</vt:lpstr>
      <vt:lpstr>Tableau 3</vt:lpstr>
      <vt:lpstr>Graphique 2</vt:lpstr>
      <vt:lpstr>Graphique 3</vt:lpstr>
      <vt:lpstr>Tx réussite selon secteur</vt:lpstr>
      <vt:lpstr>Graphique 4</vt:lpstr>
      <vt:lpstr>Poids de l'apprentissage</vt:lpstr>
      <vt:lpstr>Tableau 4</vt:lpstr>
      <vt:lpstr>Graphique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2024-07-17T07:21:18Z</dcterms:modified>
</cp:coreProperties>
</file>