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1.xml" ContentType="application/vnd.openxmlformats-officedocument.themeOverrid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0" yWindow="0" windowWidth="25200" windowHeight="11850" tabRatio="877"/>
  </bookViews>
  <sheets>
    <sheet name="Définitions" sheetId="13" r:id="rId1"/>
    <sheet name="Graphique 1" sheetId="1" r:id="rId2"/>
    <sheet name="Effectifs" sheetId="2" r:id="rId3"/>
    <sheet name="Tableaux 1 et 2" sheetId="3" r:id="rId4"/>
    <sheet name="Tableau 3" sheetId="4" r:id="rId5"/>
    <sheet name="Apprentis en EPLE" sheetId="5" r:id="rId6"/>
    <sheet name="Graphique 2" sheetId="6" r:id="rId7"/>
    <sheet name="Poids de l'apprentissage" sheetId="7" r:id="rId8"/>
    <sheet name="Graphique 3" sheetId="8" r:id="rId9"/>
    <sheet name="Tx réussite selon secteur" sheetId="9" r:id="rId10"/>
    <sheet name="Graphique 4" sheetId="10" r:id="rId11"/>
    <sheet name="Tableau 4" sheetId="11" r:id="rId12"/>
    <sheet name="Graphique 5" sheetId="12" r:id="rId13"/>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32" i="7" l="1"/>
  <c r="E29" i="3" l="1"/>
  <c r="E28" i="3"/>
  <c r="O19" i="12" l="1"/>
  <c r="R20" i="12"/>
  <c r="R19" i="12"/>
  <c r="D12" i="11"/>
  <c r="H29" i="7"/>
  <c r="G25" i="5"/>
  <c r="G22" i="5"/>
  <c r="G21" i="5"/>
  <c r="G20" i="5"/>
  <c r="G18" i="5"/>
  <c r="G17" i="5"/>
  <c r="G15" i="5"/>
  <c r="G14" i="5"/>
  <c r="G12" i="5"/>
  <c r="G11" i="5"/>
  <c r="G10" i="5"/>
  <c r="G9" i="5"/>
  <c r="G8" i="5"/>
  <c r="G7" i="5"/>
  <c r="G6" i="5"/>
  <c r="G5" i="5"/>
  <c r="H21" i="5"/>
  <c r="I21" i="5" s="1"/>
  <c r="H20" i="5"/>
  <c r="I20" i="5" s="1"/>
  <c r="H18" i="5"/>
  <c r="I18" i="5" s="1"/>
  <c r="H15" i="5"/>
  <c r="I15" i="5" s="1"/>
  <c r="H14" i="5"/>
  <c r="I14" i="5" s="1"/>
  <c r="H12" i="5"/>
  <c r="I12" i="5" s="1"/>
  <c r="H11" i="5"/>
  <c r="I11" i="5" s="1"/>
  <c r="H10" i="5"/>
  <c r="I10" i="5" s="1"/>
  <c r="H9" i="5"/>
  <c r="I9" i="5" s="1"/>
  <c r="H8" i="5"/>
  <c r="I8" i="5" s="1"/>
  <c r="H6" i="5"/>
  <c r="I6" i="5" s="1"/>
  <c r="H5" i="5"/>
  <c r="I5" i="5" s="1"/>
  <c r="F13" i="5"/>
  <c r="D26" i="5"/>
  <c r="C26" i="5"/>
  <c r="C27" i="5" s="1"/>
  <c r="B26" i="5"/>
  <c r="D21" i="5"/>
  <c r="D20" i="5"/>
  <c r="D18" i="5"/>
  <c r="D15" i="5"/>
  <c r="D14" i="5"/>
  <c r="C13" i="5"/>
  <c r="B13" i="5"/>
  <c r="B27" i="5" s="1"/>
  <c r="D27" i="5" s="1"/>
  <c r="D12" i="5"/>
  <c r="D11" i="5"/>
  <c r="D10" i="5"/>
  <c r="D9" i="5"/>
  <c r="D8" i="5"/>
  <c r="D6" i="5"/>
  <c r="D5" i="5"/>
  <c r="D4" i="5"/>
  <c r="D21" i="4"/>
  <c r="D22" i="4"/>
  <c r="D23" i="4"/>
  <c r="D13" i="5" l="1"/>
  <c r="N8" i="2"/>
  <c r="M8" i="2"/>
  <c r="L8" i="2"/>
  <c r="K8" i="2"/>
  <c r="J8" i="2"/>
  <c r="N5" i="2"/>
  <c r="M5" i="2"/>
  <c r="L5" i="2"/>
  <c r="K5" i="2"/>
  <c r="J5" i="2"/>
  <c r="B20" i="2"/>
  <c r="B16" i="2"/>
  <c r="B21" i="2" s="1"/>
  <c r="E26" i="5" l="1"/>
  <c r="H26" i="5" l="1"/>
  <c r="I26" i="5" s="1"/>
  <c r="P20" i="12"/>
  <c r="Q20" i="12"/>
  <c r="P19" i="12"/>
  <c r="Q19" i="12"/>
  <c r="D16" i="11"/>
  <c r="D15" i="11"/>
  <c r="D14" i="11"/>
  <c r="D13" i="11"/>
  <c r="D11" i="11"/>
  <c r="D10" i="11"/>
  <c r="D9" i="11"/>
  <c r="D8" i="11"/>
  <c r="D7" i="11"/>
  <c r="D6" i="11"/>
  <c r="D5" i="11"/>
  <c r="D4" i="11"/>
  <c r="O8" i="8"/>
  <c r="J37" i="7" l="1"/>
  <c r="I37" i="7"/>
  <c r="H37" i="7"/>
  <c r="J36" i="7"/>
  <c r="I36" i="7"/>
  <c r="H36" i="7"/>
  <c r="J35" i="7"/>
  <c r="I35" i="7"/>
  <c r="H35" i="7"/>
  <c r="J34" i="7"/>
  <c r="I34" i="7"/>
  <c r="H34" i="7"/>
  <c r="J33" i="7"/>
  <c r="I33" i="7"/>
  <c r="H33" i="7"/>
  <c r="J32" i="7"/>
  <c r="H32" i="7"/>
  <c r="J31" i="7"/>
  <c r="I31" i="7"/>
  <c r="H31" i="7"/>
  <c r="J30" i="7"/>
  <c r="I30" i="7"/>
  <c r="H30" i="7"/>
  <c r="J29" i="7"/>
  <c r="I29" i="7"/>
  <c r="I19" i="6"/>
  <c r="I18" i="6"/>
  <c r="I17" i="6"/>
  <c r="I16" i="6"/>
  <c r="I15" i="6"/>
  <c r="I14" i="6"/>
  <c r="D23" i="6"/>
  <c r="D20" i="4" l="1"/>
  <c r="D19" i="4"/>
  <c r="D18" i="4"/>
  <c r="D17" i="4"/>
  <c r="D16" i="4"/>
  <c r="D15" i="4"/>
  <c r="D14" i="4"/>
  <c r="D13" i="4"/>
  <c r="D12" i="4"/>
  <c r="D11" i="4"/>
  <c r="D10" i="4"/>
  <c r="D9" i="4"/>
  <c r="D8" i="4"/>
  <c r="D7" i="4"/>
  <c r="D6" i="4"/>
  <c r="D5" i="4"/>
  <c r="D4" i="4"/>
  <c r="D31" i="3"/>
  <c r="D30" i="3"/>
  <c r="D29" i="3"/>
  <c r="D28" i="3"/>
  <c r="E20" i="3"/>
  <c r="E19" i="3"/>
  <c r="E18" i="3"/>
  <c r="E16" i="3"/>
  <c r="E15" i="3"/>
  <c r="E13" i="3"/>
  <c r="E12" i="3"/>
  <c r="E11" i="3"/>
  <c r="E9" i="3"/>
  <c r="E8" i="3"/>
  <c r="E7" i="3"/>
  <c r="E5" i="3"/>
  <c r="E4" i="3"/>
  <c r="H21" i="3"/>
  <c r="G21" i="3"/>
  <c r="D21" i="3"/>
  <c r="E21" i="3" s="1"/>
  <c r="C21" i="3"/>
  <c r="H17" i="3"/>
  <c r="G17" i="3"/>
  <c r="D17" i="3"/>
  <c r="E17" i="3" s="1"/>
  <c r="C17" i="3"/>
  <c r="H14" i="3"/>
  <c r="G14" i="3"/>
  <c r="D14" i="3"/>
  <c r="E14" i="3" s="1"/>
  <c r="C14" i="3"/>
  <c r="H10" i="3"/>
  <c r="G10" i="3"/>
  <c r="D10" i="3"/>
  <c r="E10" i="3" s="1"/>
  <c r="C10" i="3"/>
  <c r="H6" i="3"/>
  <c r="G6" i="3"/>
  <c r="D6" i="3"/>
  <c r="C6" i="3"/>
  <c r="O8" i="2"/>
  <c r="O5" i="2"/>
  <c r="C22" i="3" l="1"/>
  <c r="D22" i="3"/>
  <c r="F16" i="3" s="1"/>
  <c r="G22" i="3"/>
  <c r="H22" i="3"/>
  <c r="E6" i="3"/>
  <c r="I20" i="12"/>
  <c r="D20" i="12"/>
  <c r="E20" i="12"/>
  <c r="F20" i="12"/>
  <c r="G20" i="12"/>
  <c r="H20" i="12"/>
  <c r="J20" i="12"/>
  <c r="K20" i="12"/>
  <c r="L20" i="12"/>
  <c r="M20" i="12"/>
  <c r="N20" i="12"/>
  <c r="O20" i="12"/>
  <c r="C20" i="12"/>
  <c r="D19" i="12"/>
  <c r="E19" i="12"/>
  <c r="F19" i="12"/>
  <c r="G19" i="12"/>
  <c r="H19" i="12"/>
  <c r="I19" i="12"/>
  <c r="J19" i="12"/>
  <c r="K19" i="12"/>
  <c r="L19" i="12"/>
  <c r="M19" i="12"/>
  <c r="N19" i="12"/>
  <c r="C19" i="12"/>
  <c r="F11" i="3" l="1"/>
  <c r="F18" i="3"/>
  <c r="E22" i="3"/>
  <c r="F12" i="3"/>
  <c r="F19" i="3"/>
  <c r="F6" i="3"/>
  <c r="F20" i="3"/>
  <c r="F5" i="3"/>
  <c r="F15" i="3"/>
  <c r="F8" i="3"/>
  <c r="F13" i="3"/>
  <c r="F4" i="3"/>
  <c r="F9" i="3"/>
  <c r="F21" i="3"/>
  <c r="F7" i="3"/>
  <c r="F10" i="3"/>
  <c r="F17" i="3"/>
  <c r="F22" i="3"/>
  <c r="F14" i="3"/>
  <c r="G22" i="10"/>
  <c r="F22" i="10"/>
  <c r="G21" i="10"/>
  <c r="F21" i="10"/>
  <c r="G20" i="10"/>
  <c r="F20" i="10"/>
  <c r="G19" i="10"/>
  <c r="F19" i="10"/>
  <c r="F7" i="9"/>
  <c r="G7" i="9"/>
  <c r="G6" i="9"/>
  <c r="F6" i="9"/>
  <c r="G5" i="9"/>
  <c r="F5" i="9"/>
  <c r="G4" i="9"/>
  <c r="F4" i="9"/>
  <c r="H19" i="10" l="1"/>
  <c r="H20" i="10"/>
  <c r="H21" i="10"/>
  <c r="H22" i="10"/>
  <c r="H5" i="9"/>
  <c r="H4" i="9"/>
  <c r="H7" i="9"/>
  <c r="H6" i="9"/>
  <c r="P9" i="8"/>
  <c r="O9" i="8"/>
  <c r="N9" i="8"/>
  <c r="M9" i="8"/>
  <c r="F20" i="8"/>
  <c r="F19" i="8"/>
  <c r="G19" i="8"/>
  <c r="F21" i="8"/>
  <c r="G21" i="8"/>
  <c r="G18" i="8"/>
  <c r="F18" i="8"/>
  <c r="H18" i="8" s="1"/>
  <c r="H21" i="8" l="1"/>
  <c r="H19" i="8"/>
  <c r="D22" i="6" l="1"/>
  <c r="D21" i="6"/>
  <c r="D19" i="6"/>
  <c r="D18" i="6"/>
  <c r="D17" i="6"/>
  <c r="D16" i="6"/>
  <c r="D15" i="6"/>
  <c r="D14" i="6"/>
  <c r="H4" i="5" l="1"/>
  <c r="I4" i="5" s="1"/>
  <c r="G4" i="5"/>
  <c r="F26" i="5"/>
  <c r="E13" i="5"/>
  <c r="E27" i="5" l="1"/>
  <c r="G13" i="5"/>
  <c r="H13" i="5"/>
  <c r="I13" i="5" s="1"/>
  <c r="F27" i="5"/>
  <c r="G26" i="5"/>
  <c r="I22" i="3"/>
  <c r="I21" i="3"/>
  <c r="I20" i="3"/>
  <c r="I19" i="3"/>
  <c r="I18" i="3"/>
  <c r="I17" i="3"/>
  <c r="I16" i="3"/>
  <c r="I15" i="3"/>
  <c r="I14" i="3"/>
  <c r="I13" i="3"/>
  <c r="I12" i="3"/>
  <c r="I11" i="3"/>
  <c r="I10" i="3"/>
  <c r="I9" i="3"/>
  <c r="I8" i="3"/>
  <c r="I7" i="3"/>
  <c r="I6" i="3"/>
  <c r="I5" i="3"/>
  <c r="I4" i="3"/>
  <c r="H27" i="5" l="1"/>
  <c r="I27" i="5" s="1"/>
  <c r="G27" i="5"/>
  <c r="O21" i="2"/>
  <c r="N21" i="2"/>
  <c r="M21" i="2"/>
  <c r="L21" i="2"/>
  <c r="K21" i="2"/>
  <c r="J21" i="2"/>
  <c r="I21" i="2"/>
  <c r="O16" i="2"/>
  <c r="N16" i="2"/>
  <c r="M16" i="2"/>
  <c r="L16" i="2"/>
  <c r="K16" i="2"/>
  <c r="J16" i="2"/>
  <c r="I16" i="2"/>
  <c r="J23" i="2" l="1"/>
  <c r="J22" i="2" s="1"/>
  <c r="L23" i="2"/>
  <c r="L17" i="2" s="1"/>
  <c r="I23" i="2"/>
  <c r="I17" i="2" s="1"/>
  <c r="M22" i="2"/>
  <c r="M23" i="2"/>
  <c r="M17" i="2" s="1"/>
  <c r="N23" i="2"/>
  <c r="N17" i="2" s="1"/>
  <c r="K23" i="2"/>
  <c r="K17" i="2" s="1"/>
  <c r="O23" i="2"/>
  <c r="O17" i="2" s="1"/>
  <c r="D15" i="2"/>
  <c r="E15" i="2"/>
  <c r="D17" i="2"/>
  <c r="E17" i="2"/>
  <c r="D18" i="2"/>
  <c r="E18" i="2"/>
  <c r="D19" i="2"/>
  <c r="E19" i="2"/>
  <c r="E14" i="2"/>
  <c r="D14" i="2"/>
  <c r="C20" i="2"/>
  <c r="E20" i="2"/>
  <c r="C16" i="2"/>
  <c r="C21" i="2" s="1"/>
  <c r="D21" i="2" s="1"/>
  <c r="E10" i="2"/>
  <c r="D10" i="2"/>
  <c r="E9" i="2"/>
  <c r="D9" i="2"/>
  <c r="E5" i="2"/>
  <c r="D5" i="2"/>
  <c r="E7" i="2"/>
  <c r="D7" i="2"/>
  <c r="E3" i="2"/>
  <c r="D3" i="2"/>
  <c r="E6" i="2"/>
  <c r="D6" i="2"/>
  <c r="E4" i="2"/>
  <c r="D4" i="2"/>
  <c r="E8" i="2"/>
  <c r="D8" i="2"/>
  <c r="I22" i="2" l="1"/>
  <c r="L22" i="2"/>
  <c r="O22" i="2"/>
  <c r="J17" i="2"/>
  <c r="N22" i="2"/>
  <c r="K22" i="2"/>
  <c r="E21" i="2"/>
  <c r="D20" i="2"/>
  <c r="D16" i="2"/>
  <c r="E16" i="2"/>
</calcChain>
</file>

<file path=xl/sharedStrings.xml><?xml version="1.0" encoding="utf-8"?>
<sst xmlns="http://schemas.openxmlformats.org/spreadsheetml/2006/main" count="477" uniqueCount="214">
  <si>
    <r>
      <t xml:space="preserve">Graphique 1. </t>
    </r>
    <r>
      <rPr>
        <b/>
        <sz val="11"/>
        <color rgb="FF000000"/>
        <rFont val="Arial Narrow"/>
        <family val="2"/>
      </rPr>
      <t>Evolution du nombre d’apprentis de l’académie par niveau</t>
    </r>
  </si>
  <si>
    <t>2008</t>
  </si>
  <si>
    <t>2009</t>
  </si>
  <si>
    <t>2010</t>
  </si>
  <si>
    <t>2011</t>
  </si>
  <si>
    <t>2012</t>
  </si>
  <si>
    <t>2013</t>
  </si>
  <si>
    <t>2014</t>
  </si>
  <si>
    <t>2015</t>
  </si>
  <si>
    <t>2016</t>
  </si>
  <si>
    <t>2017</t>
  </si>
  <si>
    <t>2018</t>
  </si>
  <si>
    <t>NIVEAU 3</t>
  </si>
  <si>
    <t>NIVEAU 4</t>
  </si>
  <si>
    <t>NIVEAU 5</t>
  </si>
  <si>
    <t>NIVEAU 6</t>
  </si>
  <si>
    <t>NIVEAU 7</t>
  </si>
  <si>
    <t>045</t>
  </si>
  <si>
    <t>028</t>
  </si>
  <si>
    <t>037</t>
  </si>
  <si>
    <t>018</t>
  </si>
  <si>
    <t>041</t>
  </si>
  <si>
    <t>036</t>
  </si>
  <si>
    <t>Académie</t>
  </si>
  <si>
    <t>France + 5 DOM</t>
  </si>
  <si>
    <t>Evolution</t>
  </si>
  <si>
    <t>Evolution du nombre d’apprentis par département</t>
  </si>
  <si>
    <t>pré-bac</t>
  </si>
  <si>
    <t>post-bac</t>
  </si>
  <si>
    <t>Evolution du nombre d’apprentis selon le niveau de formation</t>
  </si>
  <si>
    <t>Apprentis du supérieur</t>
  </si>
  <si>
    <t>Total apprentis</t>
  </si>
  <si>
    <t>Part des apprentis du supérieur</t>
  </si>
  <si>
    <t>Evolution de la part des apprentis du supérieur</t>
  </si>
  <si>
    <t>Total général</t>
  </si>
  <si>
    <t>Total pré-bac</t>
  </si>
  <si>
    <t>Total post-bac</t>
  </si>
  <si>
    <t>Part des apprentis du secondaire</t>
  </si>
  <si>
    <t>Niveau</t>
  </si>
  <si>
    <t>Diplôme    préparé</t>
  </si>
  <si>
    <t>Effectifs  d’apprentis</t>
  </si>
  <si>
    <t>Niveau 3</t>
  </si>
  <si>
    <t>CAP</t>
  </si>
  <si>
    <t>Autres</t>
  </si>
  <si>
    <t>Total</t>
  </si>
  <si>
    <t>Niveau 4</t>
  </si>
  <si>
    <t>Bac Pro</t>
  </si>
  <si>
    <t>BP</t>
  </si>
  <si>
    <t>Niveau 5</t>
  </si>
  <si>
    <t>BTS</t>
  </si>
  <si>
    <t>DUT</t>
  </si>
  <si>
    <t>Niveau 6</t>
  </si>
  <si>
    <t>Licence</t>
  </si>
  <si>
    <t>Niveau 7</t>
  </si>
  <si>
    <t>Ingénieur</t>
  </si>
  <si>
    <t>Master</t>
  </si>
  <si>
    <t>Effectifs  d’entrants en apprentissage</t>
  </si>
  <si>
    <r>
      <rPr>
        <b/>
        <sz val="11"/>
        <color theme="4"/>
        <rFont val="Arial Narrow"/>
        <family val="2"/>
      </rPr>
      <t>Tableau 1.</t>
    </r>
    <r>
      <rPr>
        <b/>
        <sz val="11"/>
        <color theme="1"/>
        <rFont val="Arial Narrow"/>
        <family val="2"/>
      </rPr>
      <t xml:space="preserve"> Répartition et évolution des effectifs d’apprentis et d’entrants en apprentissage selon le diplôme préparé</t>
    </r>
  </si>
  <si>
    <t>Diplôme préparé</t>
  </si>
  <si>
    <t>Effectifs</t>
  </si>
  <si>
    <r>
      <rPr>
        <b/>
        <sz val="11"/>
        <color theme="4"/>
        <rFont val="Arial Narrow"/>
        <family val="2"/>
      </rPr>
      <t>Tableau 2.</t>
    </r>
    <r>
      <rPr>
        <b/>
        <sz val="11"/>
        <color theme="1"/>
        <rFont val="Arial Narrow"/>
        <family val="2"/>
      </rPr>
      <t xml:space="preserve"> Répartition et évolution du nombre d’entrées en apprentissage après la classe de 3ème</t>
    </r>
  </si>
  <si>
    <t>Domaine de spécialité</t>
  </si>
  <si>
    <t xml:space="preserve">Effectifs totaux </t>
  </si>
  <si>
    <t>Niv. 3</t>
  </si>
  <si>
    <t>Niv. 4</t>
  </si>
  <si>
    <t>Niv. 5</t>
  </si>
  <si>
    <t>Niv. 6</t>
  </si>
  <si>
    <t>Niv. 7</t>
  </si>
  <si>
    <t>FORMATIONS DISCIPLINAIRES</t>
  </si>
  <si>
    <t>Spécialités pluri-technologiques de la production</t>
  </si>
  <si>
    <t>Agriculture, pêche, forêt et espaces verts</t>
  </si>
  <si>
    <t>Transformations</t>
  </si>
  <si>
    <t>dont agro-alimentaire, alimentation, cuisine</t>
  </si>
  <si>
    <t>Génie civil, construction et bois</t>
  </si>
  <si>
    <t>Matériaux souples</t>
  </si>
  <si>
    <t>Mécanique, électricité, électronique</t>
  </si>
  <si>
    <t>dont moteurs et mécanique auto</t>
  </si>
  <si>
    <t>PRODUCTION</t>
  </si>
  <si>
    <t>Spécialités plurivalentes des services</t>
  </si>
  <si>
    <t>Echanges et gestion</t>
  </si>
  <si>
    <t>dont commerce, vente</t>
  </si>
  <si>
    <t>Communication et information</t>
  </si>
  <si>
    <t>Services aux personnes</t>
  </si>
  <si>
    <t>dont accueil, hôtellerie, tourisme</t>
  </si>
  <si>
    <t>dont coiffure, esthétique, autres services aux personnes</t>
  </si>
  <si>
    <t>Services à la collectivité</t>
  </si>
  <si>
    <t>SERVICES</t>
  </si>
  <si>
    <t>TOTAL</t>
  </si>
  <si>
    <r>
      <rPr>
        <b/>
        <sz val="11"/>
        <color theme="4"/>
        <rFont val="Arial Narrow"/>
        <family val="2"/>
      </rPr>
      <t xml:space="preserve">Tableau 3. </t>
    </r>
    <r>
      <rPr>
        <b/>
        <sz val="11"/>
        <color theme="1"/>
        <rFont val="Arial Narrow"/>
        <family val="2"/>
      </rPr>
      <t xml:space="preserve">Répartition et évolution des effectifs d’apprentis selon le domaine de spécialité et le niveau de formation </t>
    </r>
  </si>
  <si>
    <t>CAP /CAPA</t>
  </si>
  <si>
    <t>MC / MCA</t>
  </si>
  <si>
    <t>B.PRO YC AGRI</t>
  </si>
  <si>
    <t>BP / BPA</t>
  </si>
  <si>
    <t>NIV4 NC B.PRO..</t>
  </si>
  <si>
    <t>BTS / BTSA</t>
  </si>
  <si>
    <t>LICENCE</t>
  </si>
  <si>
    <t>INGENIEUR</t>
  </si>
  <si>
    <t>MASTER</t>
  </si>
  <si>
    <t>App. en EPLE</t>
  </si>
  <si>
    <t>NIV3 NC CAP/BEP</t>
  </si>
  <si>
    <t>NIV5 NC BTS/DUT</t>
  </si>
  <si>
    <t>NIV6 NC LIC/MAI</t>
  </si>
  <si>
    <t>N7 NC MAST/ING</t>
  </si>
  <si>
    <t>Total secondaire</t>
  </si>
  <si>
    <t>Total supérieur</t>
  </si>
  <si>
    <t>Part des app. en EPLE</t>
  </si>
  <si>
    <t>F</t>
  </si>
  <si>
    <t>M</t>
  </si>
  <si>
    <t>Ensemble</t>
  </si>
  <si>
    <t>part des femmes</t>
  </si>
  <si>
    <t>BRETAGNE</t>
  </si>
  <si>
    <t>CORSE</t>
  </si>
  <si>
    <t>GRAND-EST</t>
  </si>
  <si>
    <t>GUADELOUPE</t>
  </si>
  <si>
    <t>GUYANE</t>
  </si>
  <si>
    <t>MARTINIQUE</t>
  </si>
  <si>
    <t>NORMANDIE</t>
  </si>
  <si>
    <t>OCCITANIE</t>
  </si>
  <si>
    <t>Population 16-25 ans</t>
  </si>
  <si>
    <t>Nb apprentis</t>
  </si>
  <si>
    <t>Part des apprentis</t>
  </si>
  <si>
    <t>APPRENTIS</t>
  </si>
  <si>
    <t>Apprentis</t>
  </si>
  <si>
    <t>Scolaires</t>
  </si>
  <si>
    <t>présents</t>
  </si>
  <si>
    <t>admis</t>
  </si>
  <si>
    <t>Bac pro</t>
  </si>
  <si>
    <t>Taux de réussite</t>
  </si>
  <si>
    <t>Ecart</t>
  </si>
  <si>
    <t>(points)</t>
  </si>
  <si>
    <t>BAC PRO</t>
  </si>
  <si>
    <t>ENS A DIST</t>
  </si>
  <si>
    <t>FORM CONT</t>
  </si>
  <si>
    <t>INDIVIDUEL</t>
  </si>
  <si>
    <t>SCOLAIRE</t>
  </si>
  <si>
    <t>% apprentis</t>
  </si>
  <si>
    <t>Filles</t>
  </si>
  <si>
    <t>Garçons</t>
  </si>
  <si>
    <r>
      <rPr>
        <b/>
        <sz val="11"/>
        <color theme="4"/>
        <rFont val="Arial Narrow"/>
        <family val="2"/>
      </rPr>
      <t>Tableau 4.</t>
    </r>
    <r>
      <rPr>
        <b/>
        <sz val="11"/>
        <color theme="1"/>
        <rFont val="Arial Narrow"/>
        <family val="2"/>
      </rPr>
      <t xml:space="preserve"> Répartition et évolution des effectifs d’apprentis du CFA académique selon le domaine de spécialité et le niveau de formation
</t>
    </r>
  </si>
  <si>
    <r>
      <t xml:space="preserve">Graphique 5. </t>
    </r>
    <r>
      <rPr>
        <b/>
        <sz val="11"/>
        <color rgb="FF000000"/>
        <rFont val="Arial Narrow"/>
        <family val="2"/>
      </rPr>
      <t>Evolution des effectifs d’apprentis au sein du CFA académique et de l’académie (base 100)</t>
    </r>
  </si>
  <si>
    <t>2006</t>
  </si>
  <si>
    <t>2007</t>
  </si>
  <si>
    <t>CFA académique</t>
  </si>
  <si>
    <t>Base 100 2006</t>
  </si>
  <si>
    <r>
      <t xml:space="preserve">Source : </t>
    </r>
    <r>
      <rPr>
        <sz val="9"/>
        <rFont val="Arial"/>
        <family val="2"/>
      </rPr>
      <t>Rectorat - DEP, enquête SIFA.</t>
    </r>
  </si>
  <si>
    <r>
      <rPr>
        <b/>
        <sz val="9"/>
        <rFont val="Arial"/>
        <family val="2"/>
      </rPr>
      <t>Champ</t>
    </r>
    <r>
      <rPr>
        <sz val="9"/>
        <rFont val="Arial"/>
        <family val="2"/>
      </rPr>
      <t xml:space="preserve"> : Académie.</t>
    </r>
  </si>
  <si>
    <r>
      <rPr>
        <b/>
        <sz val="9"/>
        <rFont val="Arial"/>
        <family val="2"/>
      </rPr>
      <t>Champ</t>
    </r>
    <r>
      <rPr>
        <sz val="9"/>
        <rFont val="Arial"/>
        <family val="2"/>
      </rPr>
      <t xml:space="preserve"> : Académie, population et apprentis agés de 16 à 25 ans.</t>
    </r>
  </si>
  <si>
    <r>
      <rPr>
        <b/>
        <sz val="9"/>
        <rFont val="Arial"/>
        <family val="2"/>
      </rPr>
      <t>Champ</t>
    </r>
    <r>
      <rPr>
        <sz val="9"/>
        <rFont val="Arial"/>
        <family val="2"/>
      </rPr>
      <t xml:space="preserve"> : France métropolitaine + DOM, Académie, scolaires et apprentis du second cycle professionnel</t>
    </r>
  </si>
  <si>
    <r>
      <rPr>
        <b/>
        <sz val="9"/>
        <rFont val="Arial"/>
        <family val="2"/>
      </rPr>
      <t>Champ</t>
    </r>
    <r>
      <rPr>
        <sz val="9"/>
        <rFont val="Arial"/>
        <family val="2"/>
      </rPr>
      <t xml:space="preserve"> : Académie, France + DOM.</t>
    </r>
  </si>
  <si>
    <r>
      <t xml:space="preserve">Source : </t>
    </r>
    <r>
      <rPr>
        <sz val="9"/>
        <rFont val="Arial"/>
        <family val="2"/>
      </rPr>
      <t>Rectorat - DEP.</t>
    </r>
  </si>
  <si>
    <t>Définitions</t>
  </si>
  <si>
    <t xml:space="preserve">Les apprentis sont théoriquement des jeunes âgés de 16 à 25 ans qui préparent un diplôme de l’enseignement professionnel ou technologique (ou une certification) dans le cadre d’un contrat de travail de type particulier, associant une formation en entreprise (sous la responsabilité d’un maître d’apprentissage) et des enseignements dispensés dans un CFA. Des dérogations sur la limite d’âge sont possibles, en cas d’enchaînement de formations en apprentissage, de reprise d’un commerce et également pour les personnes reconnues en tant que travailleur handicapé.
  </t>
  </si>
  <si>
    <t>Entrées en apprentissage</t>
  </si>
  <si>
    <t xml:space="preserve">Les entrées en apprentissage concernent les apprentis inscrits dans une première année d’apprentissage, pour la totalité d’un cursus en apprentissage ou seulement une partie. Ces apprentis peuvent provenir de la voie scolaire ou d’une autre situation (emploi, sans emploi, stage, etc…).
</t>
  </si>
  <si>
    <t>Source</t>
  </si>
  <si>
    <t xml:space="preserve">Le système d’information sur la formation des apprentis (SIFA) recueille auprès des CFA de façon exhaustive des données individuelles, depuis 2006, sur les personnes inscrites en apprentissage et présentes au 31 décembre de chaque année.  Les données définitives sont mises à disposition des académies en fin d’année civile suivante. Au niveau national, le champ couvert est la France métropolitaine et les DOM (y compris Mayotte depuis 2011).
</t>
  </si>
  <si>
    <r>
      <rPr>
        <b/>
        <sz val="9"/>
        <rFont val="Arial"/>
        <family val="2"/>
      </rPr>
      <t>Champ</t>
    </r>
    <r>
      <rPr>
        <sz val="9"/>
        <rFont val="Arial"/>
        <family val="2"/>
      </rPr>
      <t xml:space="preserve"> : Académie, départements.</t>
    </r>
  </si>
  <si>
    <t>2019</t>
  </si>
  <si>
    <t>2020</t>
  </si>
  <si>
    <t>Répartion des apprentis selon le niveau et le département de formation en 2020</t>
  </si>
  <si>
    <t>2019-2020</t>
  </si>
  <si>
    <t>-</t>
  </si>
  <si>
    <t>Total 2020</t>
  </si>
  <si>
    <t>France métro.</t>
  </si>
  <si>
    <t>3</t>
  </si>
  <si>
    <t>4</t>
  </si>
  <si>
    <t>Académie (2020)</t>
  </si>
  <si>
    <r>
      <rPr>
        <b/>
        <sz val="11"/>
        <color theme="4"/>
        <rFont val="Arial Narrow"/>
        <family val="2"/>
      </rPr>
      <t xml:space="preserve">Graphique 3. </t>
    </r>
    <r>
      <rPr>
        <b/>
        <sz val="11"/>
        <color theme="1"/>
        <rFont val="Arial Narrow"/>
        <family val="2"/>
      </rPr>
      <t xml:space="preserve">Taux de réussite aux principaux examens professionnels selon le statut à la session 2020 (%)
</t>
    </r>
  </si>
  <si>
    <t>MAYOTTE</t>
  </si>
  <si>
    <r>
      <rPr>
        <b/>
        <sz val="9"/>
        <rFont val="Arial"/>
        <family val="2"/>
      </rPr>
      <t>Champ</t>
    </r>
    <r>
      <rPr>
        <sz val="9"/>
        <rFont val="Arial"/>
        <family val="2"/>
      </rPr>
      <t xml:space="preserve"> : France métropolitaine + DOM, population et apprentis agés de 16 à 25 ans.</t>
    </r>
  </si>
  <si>
    <t>2021</t>
  </si>
  <si>
    <r>
      <rPr>
        <b/>
        <sz val="9"/>
        <rFont val="Arial"/>
        <family val="2"/>
      </rPr>
      <t xml:space="preserve">Lecture </t>
    </r>
    <r>
      <rPr>
        <sz val="9"/>
        <rFont val="Arial"/>
        <family val="2"/>
      </rPr>
      <t>: En 2011, dans l'académie, on comptait un total de 20 338 apprentis, dont 9 657 inscrits en formation de niveau 3.</t>
    </r>
  </si>
  <si>
    <r>
      <rPr>
        <b/>
        <sz val="9"/>
        <rFont val="Arial"/>
        <family val="2"/>
      </rPr>
      <t>Lecture</t>
    </r>
    <r>
      <rPr>
        <sz val="9"/>
        <rFont val="Arial"/>
        <family val="2"/>
      </rPr>
      <t xml:space="preserve"> : Entre 2020 et 2021, les 4 455 apprentis supplémentaires de l'académie représentent une augmentation de 18,8 % .</t>
    </r>
  </si>
  <si>
    <r>
      <t>Lecture</t>
    </r>
    <r>
      <rPr>
        <sz val="9"/>
        <color theme="1"/>
        <rFont val="Arial"/>
        <family val="2"/>
      </rPr>
      <t xml:space="preserve"> : Dans l'académie, la part des apprentis du supérieur était de 31 % en 2016 et est passée à 47 % en 2021.</t>
    </r>
  </si>
  <si>
    <r>
      <t>Lecture</t>
    </r>
    <r>
      <rPr>
        <sz val="9"/>
        <color theme="1"/>
        <rFont val="Arial"/>
        <family val="2"/>
      </rPr>
      <t xml:space="preserve"> : La part des apprentis du supérieur est de 48 % en 2021 dans le département du Cher.</t>
    </r>
  </si>
  <si>
    <t>Poids de la formation en 2021 (%)</t>
  </si>
  <si>
    <r>
      <t>Lecture</t>
    </r>
    <r>
      <rPr>
        <sz val="9"/>
        <color theme="1"/>
        <rFont val="Arial"/>
        <family val="2"/>
      </rPr>
      <t xml:space="preserve"> : Entre 2020 et 2021, dans l'académie, le nombre d'apprentis inscrits en CAP est passé de 7 998 à 8 654, représentant une hausse de 8,2 %. Les apprentis préparant un CAP représentent 30,7 % du nombre total d'apprentis de 2021. L'effectif des entrant en apprentissage en CAP a augmenté de 16,2 % entre 2020 et 2021 (en passant de 3 376 à 3 923).</t>
    </r>
  </si>
  <si>
    <r>
      <rPr>
        <b/>
        <sz val="9"/>
        <rFont val="Arial"/>
        <family val="2"/>
      </rPr>
      <t>Lecture</t>
    </r>
    <r>
      <rPr>
        <sz val="9"/>
        <rFont val="Arial"/>
        <family val="2"/>
      </rPr>
      <t xml:space="preserve"> : Le nombre d'entrants en apprentissage issus de la classe de 3ème a augmenté de 9,4 % entre 2020 et 2021.</t>
    </r>
  </si>
  <si>
    <t>Effectifs 2021</t>
  </si>
  <si>
    <r>
      <t>Lecture</t>
    </r>
    <r>
      <rPr>
        <sz val="9"/>
        <color theme="1"/>
        <rFont val="Arial"/>
        <family val="2"/>
      </rPr>
      <t xml:space="preserve"> : Entre 2020 et 2021, dans l'académie, le nombre d'apprentis du secteur de la production est passé de 12 429 à 13 613 représentant une augmentation de 9,5 %. Parmi eux, 6 779 suivent une formation de niveau 3 en 2021.</t>
    </r>
  </si>
  <si>
    <t>BACHELOR</t>
  </si>
  <si>
    <r>
      <rPr>
        <b/>
        <sz val="9"/>
        <rFont val="Arial"/>
        <family val="2"/>
      </rPr>
      <t>Lecture</t>
    </r>
    <r>
      <rPr>
        <sz val="9"/>
        <rFont val="Arial"/>
        <family val="2"/>
      </rPr>
      <t xml:space="preserve"> : En 2021, les 1 062 apprentis du supérieur inscrits en EPLE représentent 8 % des 13 245 apprentis du supérieur de l'académie. Avec 372 apprentis supplémentaires, l'augmentation par rapport à 2020 est de 54 %.</t>
    </r>
  </si>
  <si>
    <t>Total 2011</t>
  </si>
  <si>
    <t>Total 2021</t>
  </si>
  <si>
    <r>
      <rPr>
        <b/>
        <sz val="9"/>
        <rFont val="Arial"/>
        <family val="2"/>
      </rPr>
      <t xml:space="preserve">Lecture </t>
    </r>
    <r>
      <rPr>
        <sz val="9"/>
        <rFont val="Arial"/>
        <family val="2"/>
      </rPr>
      <t>: En 2021, dans l'académie, les femmes représentent 37 % des apprentis.</t>
    </r>
  </si>
  <si>
    <r>
      <rPr>
        <b/>
        <sz val="11"/>
        <color theme="4"/>
        <rFont val="Arial Narrow"/>
        <family val="2"/>
      </rPr>
      <t>Graphique 2.</t>
    </r>
    <r>
      <rPr>
        <b/>
        <sz val="11"/>
        <color theme="1"/>
        <rFont val="Arial Narrow"/>
        <family val="2"/>
      </rPr>
      <t xml:space="preserve"> Part des femmes parmi les apprentis selon le niveau de formation à la rentrée 2021 (%)</t>
    </r>
  </si>
  <si>
    <t xml:space="preserve">Part et évolution des apprentis en EPLE en 2020 et 2021 </t>
  </si>
  <si>
    <t>Poids des apprentis parmi la population des 16-25 ans par région en 2021</t>
  </si>
  <si>
    <t>AUVERGNE-ET-RHONE-ALPES</t>
  </si>
  <si>
    <t>BOURGOGNE-ET-FRANCHE-COMTE</t>
  </si>
  <si>
    <t>CENTRE-VAL-DE-LOIRE</t>
  </si>
  <si>
    <t>HAUTS-DE-FRANCE</t>
  </si>
  <si>
    <t>ILE-DE-FRANCE</t>
  </si>
  <si>
    <t>LA-REUNION</t>
  </si>
  <si>
    <t>NOUVELLE-AQUITAINE</t>
  </si>
  <si>
    <t>PAYS-DE-LA-LOIRE</t>
  </si>
  <si>
    <t>PROVENCE-ALPES-COTE-D'AZUR</t>
  </si>
  <si>
    <t>Poids des apprentis parmi la population des 16-25 ans par département en 2021</t>
  </si>
  <si>
    <t>Poids de l'apprentissage dans le second cycle professionnel en 2021</t>
  </si>
  <si>
    <r>
      <rPr>
        <b/>
        <sz val="9"/>
        <rFont val="Arial"/>
        <family val="2"/>
      </rPr>
      <t xml:space="preserve">Lecture </t>
    </r>
    <r>
      <rPr>
        <sz val="9"/>
        <rFont val="Arial"/>
        <family val="2"/>
      </rPr>
      <t>: En 2021, dans l'académie, les 25 200 apprentis agés de 16 à 25 ans représentent 9,3 % de la population totale de cette tranche d'âge contre 9,4 % au niveau national.</t>
    </r>
  </si>
  <si>
    <r>
      <rPr>
        <b/>
        <sz val="9"/>
        <rFont val="Arial"/>
        <family val="2"/>
      </rPr>
      <t xml:space="preserve">Lecture </t>
    </r>
    <r>
      <rPr>
        <sz val="9"/>
        <rFont val="Arial"/>
        <family val="2"/>
      </rPr>
      <t>: En 2021, dans le Loiret les 8 6137 apprentis agés de 16 à 25 ans représentent 11 % de la population totale de cette tranche d'âge, contre 9,3 % au niveau académique.</t>
    </r>
  </si>
  <si>
    <t>Académie (2021)</t>
  </si>
  <si>
    <r>
      <rPr>
        <b/>
        <sz val="9"/>
        <rFont val="Arial"/>
        <family val="2"/>
      </rPr>
      <t>Lecture</t>
    </r>
    <r>
      <rPr>
        <sz val="9"/>
        <rFont val="Arial"/>
        <family val="2"/>
      </rPr>
      <t xml:space="preserve"> : Parmi l' ensemble des jeunes préparant un diplôme du second cycle professionnel, les apprentis représentent 40 % dans l'académie en 2021. </t>
    </r>
  </si>
  <si>
    <r>
      <rPr>
        <b/>
        <sz val="9"/>
        <rFont val="Arial"/>
        <family val="2"/>
      </rPr>
      <t>Lecture</t>
    </r>
    <r>
      <rPr>
        <sz val="9"/>
        <rFont val="Arial"/>
        <family val="2"/>
      </rPr>
      <t xml:space="preserve"> : À la session 2021, dans l'académie, 92,9 % des candidats sous statut scolaire ont obtenu un BTS. Ce taux est de 89,5 % pour les apprentis.</t>
    </r>
  </si>
  <si>
    <t>Répartition des diplômés de la session 2021 selon le statut</t>
  </si>
  <si>
    <r>
      <rPr>
        <b/>
        <sz val="9"/>
        <rFont val="Arial"/>
        <family val="2"/>
      </rPr>
      <t>Lecture</t>
    </r>
    <r>
      <rPr>
        <sz val="9"/>
        <rFont val="Arial"/>
        <family val="2"/>
      </rPr>
      <t xml:space="preserve"> : Parmi les 4 994 diplômés de BTS de l'académie à la session 2021, 28 % ont le statut d'apprentis.</t>
    </r>
  </si>
  <si>
    <t>Taux de réussite des apprentis aux principaux examens professionnels selon le secteur de spécialité à la session 2021 (%)</t>
  </si>
  <si>
    <r>
      <rPr>
        <b/>
        <sz val="9"/>
        <rFont val="Arial"/>
        <family val="2"/>
      </rPr>
      <t>Lecture</t>
    </r>
    <r>
      <rPr>
        <sz val="9"/>
        <rFont val="Arial"/>
        <family val="2"/>
      </rPr>
      <t xml:space="preserve"> : À la session 2021, dans l'académie, 85,2 % des apprentis en Bac pro production ont obtenu leur diplôme. 
Ce taux est de 85,9 % pour les apprentis en Bac pro services.</t>
    </r>
  </si>
  <si>
    <r>
      <rPr>
        <b/>
        <sz val="9"/>
        <rFont val="Arial"/>
        <family val="2"/>
      </rPr>
      <t>Lecture</t>
    </r>
    <r>
      <rPr>
        <sz val="9"/>
        <rFont val="Arial"/>
        <family val="2"/>
      </rPr>
      <t xml:space="preserve"> : À la session 2021, dans l'académie, 89,7 % des apprenties en Bac pro ont obtenu leur diplôme. Ce taux est de 84,3 % pour les garçons.</t>
    </r>
  </si>
  <si>
    <r>
      <t>Lecture</t>
    </r>
    <r>
      <rPr>
        <sz val="9"/>
        <color theme="1"/>
        <rFont val="Arial"/>
        <family val="2"/>
      </rPr>
      <t xml:space="preserve"> : Entre 2020 et 2021, au sein du CFA académique, le nombre d'apprentis du secteur de la production est passé de 676 à 875, représentant une augmentation de 29,4 %. Parmi eux, 426 suivent une formation de niveau 5.</t>
    </r>
  </si>
  <si>
    <r>
      <rPr>
        <b/>
        <sz val="9"/>
        <rFont val="Arial"/>
        <family val="2"/>
      </rPr>
      <t>Lecture</t>
    </r>
    <r>
      <rPr>
        <sz val="9"/>
        <rFont val="Arial"/>
        <family val="2"/>
      </rPr>
      <t xml:space="preserve"> : en base 100 en 2006, les effectifs du CFA académiques atteignent 261 en 2021 (soit une augmentation de 161 %), contre 152 (hausse de 52 %) sur l'ensemble de l'académie.</t>
    </r>
  </si>
  <si>
    <t>Réf. : Stats infos, n° 23.01 © DEP</t>
  </si>
  <si>
    <t>Evolution 2020-2021 selon les niveaux de formation</t>
  </si>
  <si>
    <r>
      <t xml:space="preserve">Graphique 4. </t>
    </r>
    <r>
      <rPr>
        <b/>
        <sz val="11"/>
        <color rgb="FF000000"/>
        <rFont val="Arial Narrow"/>
        <family val="2"/>
      </rPr>
      <t>Taux de réussite aux principaux examens professionnels selon le genre à la session 2021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</si>
</sst>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 #,##0.00_-;_-* &quot;-&quot;??_-;_-@_-"/>
    <numFmt numFmtId="164" formatCode="_-* #,##0_-;\-* #,##0_-;_-* &quot;-&quot;??_-;_-@_-"/>
    <numFmt numFmtId="165" formatCode="0.0%"/>
    <numFmt numFmtId="166" formatCode="0.0"/>
  </numFmts>
  <fonts count="33" x14ac:knownFonts="1">
    <font>
      <sz val="11"/>
      <color theme="1"/>
      <name val="Calibri"/>
      <family val="2"/>
      <scheme val="minor"/>
    </font>
    <font>
      <sz val="11"/>
      <color theme="1"/>
      <name val="Calibri"/>
      <family val="2"/>
      <scheme val="minor"/>
    </font>
    <font>
      <b/>
      <sz val="11"/>
      <color rgb="FF37A8DB"/>
      <name val="Arial Narrow"/>
      <family val="2"/>
    </font>
    <font>
      <b/>
      <sz val="11"/>
      <color rgb="FF000000"/>
      <name val="Arial Narrow"/>
      <family val="2"/>
    </font>
    <font>
      <sz val="11"/>
      <color theme="1"/>
      <name val="Arial Narrow"/>
      <family val="2"/>
    </font>
    <font>
      <sz val="11"/>
      <color rgb="FF000000"/>
      <name val="Arial Narrow"/>
      <family val="2"/>
    </font>
    <font>
      <b/>
      <sz val="11"/>
      <color theme="1"/>
      <name val="Arial Narrow"/>
      <family val="2"/>
    </font>
    <font>
      <b/>
      <sz val="10"/>
      <color theme="1"/>
      <name val="Arial"/>
      <family val="2"/>
    </font>
    <font>
      <b/>
      <sz val="11"/>
      <name val="Arial Narrow"/>
      <family val="2"/>
    </font>
    <font>
      <b/>
      <sz val="11"/>
      <color rgb="FFFFFFFF"/>
      <name val="Arial Narrow"/>
      <family val="2"/>
    </font>
    <font>
      <b/>
      <sz val="11"/>
      <color theme="4"/>
      <name val="Arial Narrow"/>
      <family val="2"/>
    </font>
    <font>
      <i/>
      <sz val="11"/>
      <color rgb="FF000000"/>
      <name val="Arial Narrow"/>
      <family val="2"/>
    </font>
    <font>
      <b/>
      <i/>
      <sz val="10"/>
      <color theme="1"/>
      <name val="Arial Narrow"/>
      <family val="2"/>
    </font>
    <font>
      <sz val="11"/>
      <color rgb="FF000000"/>
      <name val="Times New Roman"/>
      <family val="1"/>
    </font>
    <font>
      <sz val="10"/>
      <name val="Arial"/>
      <family val="2"/>
    </font>
    <font>
      <sz val="9"/>
      <name val="Arial"/>
      <family val="2"/>
    </font>
    <font>
      <b/>
      <sz val="9"/>
      <name val="Arial"/>
      <family val="2"/>
    </font>
    <font>
      <b/>
      <sz val="10"/>
      <color rgb="FF000000"/>
      <name val="Arial"/>
      <family val="2"/>
    </font>
    <font>
      <sz val="10"/>
      <color rgb="FF000000"/>
      <name val="Arial"/>
      <family val="2"/>
    </font>
    <font>
      <i/>
      <sz val="10"/>
      <color rgb="FF000000"/>
      <name val="Calibri"/>
      <family val="2"/>
      <scheme val="minor"/>
    </font>
    <font>
      <b/>
      <sz val="9"/>
      <color theme="1"/>
      <name val="Arial Narrow"/>
      <family val="2"/>
    </font>
    <font>
      <sz val="9"/>
      <color theme="1"/>
      <name val="Arial Narrow"/>
      <family val="2"/>
    </font>
    <font>
      <b/>
      <sz val="9"/>
      <color theme="1"/>
      <name val="Arial"/>
      <family val="2"/>
    </font>
    <font>
      <sz val="9"/>
      <color theme="1"/>
      <name val="Arial"/>
      <family val="2"/>
    </font>
    <font>
      <sz val="11"/>
      <name val="Arial Narrow"/>
      <family val="2"/>
    </font>
    <font>
      <b/>
      <sz val="10"/>
      <color rgb="FFFFFFFF"/>
      <name val="Arial Narrow"/>
      <family val="2"/>
    </font>
    <font>
      <b/>
      <sz val="10"/>
      <color rgb="FF000000"/>
      <name val="Arial Narrow"/>
      <family val="2"/>
    </font>
    <font>
      <sz val="10"/>
      <color rgb="FF000000"/>
      <name val="Arial Narrow"/>
      <family val="2"/>
    </font>
    <font>
      <sz val="10"/>
      <name val="Arial Narrow"/>
      <family val="2"/>
    </font>
    <font>
      <b/>
      <sz val="10"/>
      <color theme="4"/>
      <name val="Arial Narrow"/>
      <family val="2"/>
    </font>
    <font>
      <b/>
      <sz val="10"/>
      <color theme="0"/>
      <name val="Arial Narrow"/>
      <family val="2"/>
    </font>
    <font>
      <b/>
      <i/>
      <sz val="11"/>
      <color theme="1"/>
      <name val="Arial Narrow"/>
      <family val="2"/>
    </font>
    <font>
      <b/>
      <sz val="11"/>
      <color theme="1"/>
      <name val="Calibri"/>
      <family val="2"/>
      <scheme val="minor"/>
    </font>
  </fonts>
  <fills count="7">
    <fill>
      <patternFill patternType="none"/>
    </fill>
    <fill>
      <patternFill patternType="gray125"/>
    </fill>
    <fill>
      <patternFill patternType="solid">
        <fgColor theme="4" tint="0.79998168889431442"/>
        <bgColor theme="4" tint="0.79998168889431442"/>
      </patternFill>
    </fill>
    <fill>
      <patternFill patternType="solid">
        <fgColor theme="4" tint="0.79998168889431442"/>
        <bgColor indexed="64"/>
      </patternFill>
    </fill>
    <fill>
      <patternFill patternType="solid">
        <fgColor theme="4"/>
        <bgColor indexed="64"/>
      </patternFill>
    </fill>
    <fill>
      <patternFill patternType="solid">
        <fgColor rgb="FF37A8DB"/>
        <bgColor indexed="64"/>
      </patternFill>
    </fill>
    <fill>
      <patternFill patternType="solid">
        <fgColor theme="6"/>
        <bgColor indexed="64"/>
      </patternFill>
    </fill>
  </fills>
  <borders count="46">
    <border>
      <left/>
      <right/>
      <top/>
      <bottom/>
      <diagonal/>
    </border>
    <border>
      <left/>
      <right/>
      <top/>
      <bottom style="thin">
        <color theme="4" tint="0.39997558519241921"/>
      </bottom>
      <diagonal/>
    </border>
    <border>
      <left/>
      <right/>
      <top style="thin">
        <color theme="4" tint="0.39997558519241921"/>
      </top>
      <bottom/>
      <diagonal/>
    </border>
    <border>
      <left/>
      <right/>
      <top/>
      <bottom style="thin">
        <color indexed="64"/>
      </bottom>
      <diagonal/>
    </border>
    <border>
      <left/>
      <right/>
      <top style="thin">
        <color indexed="64"/>
      </top>
      <bottom style="medium">
        <color indexed="64"/>
      </bottom>
      <diagonal/>
    </border>
    <border>
      <left/>
      <right/>
      <top style="thin">
        <color theme="4" tint="0.39997558519241921"/>
      </top>
      <bottom style="thin">
        <color indexed="64"/>
      </bottom>
      <diagonal/>
    </border>
    <border>
      <left/>
      <right/>
      <top style="thin">
        <color indexed="64"/>
      </top>
      <bottom/>
      <diagonal/>
    </border>
    <border>
      <left/>
      <right/>
      <top/>
      <bottom style="medium">
        <color indexed="64"/>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theme="4" tint="0.39997558519241921"/>
      </bottom>
      <diagonal/>
    </border>
    <border>
      <left/>
      <right style="thin">
        <color indexed="64"/>
      </right>
      <top/>
      <bottom style="thin">
        <color theme="4" tint="0.39997558519241921"/>
      </bottom>
      <diagonal/>
    </border>
    <border>
      <left style="thin">
        <color indexed="64"/>
      </left>
      <right/>
      <top/>
      <bottom/>
      <diagonal/>
    </border>
    <border>
      <left/>
      <right style="thin">
        <color indexed="64"/>
      </right>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theme="4" tint="0.39997558519241921"/>
      </top>
      <bottom style="thin">
        <color indexed="64"/>
      </bottom>
      <diagonal/>
    </border>
    <border>
      <left/>
      <right style="thin">
        <color indexed="64"/>
      </right>
      <top style="thin">
        <color theme="4" tint="0.39997558519241921"/>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theme="4" tint="0.39997558519241921"/>
      </bottom>
      <diagonal/>
    </border>
    <border>
      <left style="thin">
        <color indexed="64"/>
      </left>
      <right style="thin">
        <color indexed="64"/>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theme="4" tint="0.39997558519241921"/>
      </top>
      <bottom style="thin">
        <color indexed="64"/>
      </bottom>
      <diagonal/>
    </border>
    <border>
      <left/>
      <right/>
      <top style="thin">
        <color rgb="FF000000"/>
      </top>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diagonal/>
    </border>
    <border>
      <left style="thin">
        <color rgb="FF000000"/>
      </left>
      <right/>
      <top/>
      <bottom/>
      <diagonal/>
    </border>
    <border>
      <left style="thin">
        <color rgb="FF000000"/>
      </left>
      <right/>
      <top/>
      <bottom style="thin">
        <color rgb="FF000000"/>
      </bottom>
      <diagonal/>
    </border>
    <border>
      <left style="thin">
        <color indexed="64"/>
      </left>
      <right style="thin">
        <color rgb="FF000000"/>
      </right>
      <top/>
      <bottom/>
      <diagonal/>
    </border>
    <border>
      <left style="thin">
        <color rgb="FF000000"/>
      </left>
      <right style="thin">
        <color indexed="64"/>
      </right>
      <top/>
      <bottom/>
      <diagonal/>
    </border>
    <border>
      <left style="thin">
        <color indexed="64"/>
      </left>
      <right style="thin">
        <color rgb="FF000000"/>
      </right>
      <top/>
      <bottom style="thin">
        <color rgb="FF000000"/>
      </bottom>
      <diagonal/>
    </border>
    <border>
      <left style="thin">
        <color rgb="FF000000"/>
      </left>
      <right style="thin">
        <color indexed="64"/>
      </right>
      <top/>
      <bottom style="thin">
        <color rgb="FF000000"/>
      </bottom>
      <diagonal/>
    </border>
    <border>
      <left style="thin">
        <color indexed="64"/>
      </left>
      <right style="thin">
        <color rgb="FF000000"/>
      </right>
      <top style="thin">
        <color rgb="FF000000"/>
      </top>
      <bottom style="thin">
        <color rgb="FF000000"/>
      </bottom>
      <diagonal/>
    </border>
    <border>
      <left style="thin">
        <color rgb="FF000000"/>
      </left>
      <right style="thin">
        <color indexed="64"/>
      </right>
      <top style="thin">
        <color rgb="FF000000"/>
      </top>
      <bottom style="thin">
        <color rgb="FF000000"/>
      </bottom>
      <diagonal/>
    </border>
    <border>
      <left style="thin">
        <color indexed="64"/>
      </left>
      <right style="thin">
        <color rgb="FF000000"/>
      </right>
      <top style="thin">
        <color rgb="FF000000"/>
      </top>
      <bottom/>
      <diagonal/>
    </border>
    <border>
      <left style="thin">
        <color rgb="FF000000"/>
      </left>
      <right style="thin">
        <color indexed="64"/>
      </right>
      <top style="thin">
        <color rgb="FF000000"/>
      </top>
      <bottom/>
      <diagonal/>
    </border>
    <border>
      <left style="thin">
        <color indexed="64"/>
      </left>
      <right style="thin">
        <color rgb="FF000000"/>
      </right>
      <top style="thin">
        <color rgb="FF000000"/>
      </top>
      <bottom style="thin">
        <color indexed="64"/>
      </bottom>
      <diagonal/>
    </border>
    <border>
      <left style="thin">
        <color rgb="FF000000"/>
      </left>
      <right style="thin">
        <color rgb="FF000000"/>
      </right>
      <top style="thin">
        <color rgb="FF000000"/>
      </top>
      <bottom style="thin">
        <color indexed="64"/>
      </bottom>
      <diagonal/>
    </border>
    <border>
      <left style="thin">
        <color rgb="FF000000"/>
      </left>
      <right style="thin">
        <color indexed="64"/>
      </right>
      <top style="thin">
        <color rgb="FF000000"/>
      </top>
      <bottom style="thin">
        <color indexed="64"/>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14" fillId="0" borderId="0"/>
  </cellStyleXfs>
  <cellXfs count="257">
    <xf numFmtId="0" fontId="0" fillId="0" borderId="0" xfId="0"/>
    <xf numFmtId="0" fontId="2" fillId="0" borderId="0" xfId="0" applyFont="1" applyAlignment="1">
      <alignment horizontal="left" vertical="center"/>
    </xf>
    <xf numFmtId="0" fontId="4" fillId="0" borderId="0" xfId="0" applyFont="1"/>
    <xf numFmtId="0" fontId="4" fillId="0" borderId="0" xfId="0" applyFont="1" applyAlignment="1">
      <alignment horizontal="left"/>
    </xf>
    <xf numFmtId="164" fontId="4" fillId="0" borderId="0" xfId="1" applyNumberFormat="1" applyFont="1"/>
    <xf numFmtId="0" fontId="5" fillId="0" borderId="0" xfId="0" applyFont="1" applyAlignment="1">
      <alignment horizontal="left" vertical="center"/>
    </xf>
    <xf numFmtId="0" fontId="6" fillId="2" borderId="1" xfId="0" applyFont="1" applyFill="1" applyBorder="1"/>
    <xf numFmtId="0" fontId="6" fillId="2" borderId="2" xfId="0" applyFont="1" applyFill="1" applyBorder="1" applyAlignment="1">
      <alignment horizontal="left"/>
    </xf>
    <xf numFmtId="164" fontId="6" fillId="2" borderId="2" xfId="1" applyNumberFormat="1" applyFont="1" applyFill="1" applyBorder="1"/>
    <xf numFmtId="0" fontId="4" fillId="0" borderId="0" xfId="0" applyNumberFormat="1" applyFont="1"/>
    <xf numFmtId="165" fontId="4" fillId="0" borderId="0" xfId="2" applyNumberFormat="1" applyFont="1"/>
    <xf numFmtId="0" fontId="6" fillId="2" borderId="2" xfId="0" applyNumberFormat="1" applyFont="1" applyFill="1" applyBorder="1"/>
    <xf numFmtId="0" fontId="3" fillId="0" borderId="0" xfId="0" applyFont="1" applyAlignment="1">
      <alignment horizontal="left" vertical="center"/>
    </xf>
    <xf numFmtId="0" fontId="4" fillId="0" borderId="3" xfId="0" applyFont="1" applyBorder="1" applyAlignment="1">
      <alignment horizontal="left"/>
    </xf>
    <xf numFmtId="0" fontId="4" fillId="0" borderId="3" xfId="0" applyNumberFormat="1" applyFont="1" applyBorder="1"/>
    <xf numFmtId="0" fontId="6" fillId="0" borderId="4" xfId="0" applyFont="1" applyBorder="1" applyAlignment="1">
      <alignment horizontal="left"/>
    </xf>
    <xf numFmtId="0" fontId="6" fillId="0" borderId="4" xfId="0" applyNumberFormat="1" applyFont="1" applyBorder="1"/>
    <xf numFmtId="165" fontId="6" fillId="0" borderId="4" xfId="2" applyNumberFormat="1" applyFont="1" applyBorder="1"/>
    <xf numFmtId="165" fontId="6" fillId="2" borderId="2" xfId="2" applyNumberFormat="1" applyFont="1" applyFill="1" applyBorder="1"/>
    <xf numFmtId="0" fontId="6" fillId="0" borderId="0" xfId="0" applyFont="1"/>
    <xf numFmtId="0" fontId="6" fillId="2" borderId="1" xfId="0" applyFont="1" applyFill="1" applyBorder="1" applyAlignment="1">
      <alignment horizontal="center"/>
    </xf>
    <xf numFmtId="0" fontId="6" fillId="2" borderId="0" xfId="0" applyFont="1" applyFill="1" applyBorder="1" applyAlignment="1">
      <alignment horizontal="left"/>
    </xf>
    <xf numFmtId="0" fontId="6" fillId="2" borderId="0" xfId="0" applyNumberFormat="1" applyFont="1" applyFill="1" applyBorder="1"/>
    <xf numFmtId="0" fontId="6" fillId="3" borderId="0" xfId="0" applyNumberFormat="1" applyFont="1" applyFill="1"/>
    <xf numFmtId="165" fontId="6" fillId="3" borderId="0" xfId="2" applyNumberFormat="1" applyFont="1" applyFill="1"/>
    <xf numFmtId="9" fontId="6" fillId="2" borderId="2" xfId="2" applyFont="1" applyFill="1" applyBorder="1"/>
    <xf numFmtId="0" fontId="4" fillId="0" borderId="0" xfId="0" applyFont="1" applyBorder="1"/>
    <xf numFmtId="0" fontId="6" fillId="2" borderId="5" xfId="0" applyFont="1" applyFill="1" applyBorder="1" applyAlignment="1">
      <alignment horizontal="left"/>
    </xf>
    <xf numFmtId="9" fontId="6" fillId="2" borderId="5" xfId="2" applyFont="1" applyFill="1" applyBorder="1"/>
    <xf numFmtId="0" fontId="4" fillId="3" borderId="0" xfId="0" applyFont="1" applyFill="1"/>
    <xf numFmtId="0" fontId="7" fillId="2" borderId="1" xfId="0" applyFont="1" applyFill="1" applyBorder="1"/>
    <xf numFmtId="0" fontId="4" fillId="0" borderId="6" xfId="0" applyFont="1" applyBorder="1"/>
    <xf numFmtId="0" fontId="4" fillId="0" borderId="6" xfId="0" applyNumberFormat="1" applyFont="1" applyBorder="1"/>
    <xf numFmtId="0" fontId="6" fillId="2" borderId="0" xfId="0" applyFont="1" applyFill="1" applyBorder="1"/>
    <xf numFmtId="0" fontId="6" fillId="0" borderId="7" xfId="0" applyFont="1" applyBorder="1"/>
    <xf numFmtId="9" fontId="6" fillId="0" borderId="7" xfId="2" applyFont="1" applyBorder="1"/>
    <xf numFmtId="9" fontId="8" fillId="0" borderId="7" xfId="2" applyFont="1" applyBorder="1"/>
    <xf numFmtId="0" fontId="5" fillId="0" borderId="8" xfId="0" applyFont="1" applyBorder="1" applyAlignment="1">
      <alignment horizontal="left" vertical="center" wrapText="1"/>
    </xf>
    <xf numFmtId="0" fontId="5" fillId="0" borderId="14" xfId="0" applyFont="1" applyBorder="1" applyAlignment="1">
      <alignment horizontal="left" vertical="center" wrapText="1"/>
    </xf>
    <xf numFmtId="0" fontId="9" fillId="5" borderId="13" xfId="0" applyFont="1" applyFill="1" applyBorder="1" applyAlignment="1">
      <alignment horizontal="center" vertical="center" wrapText="1"/>
    </xf>
    <xf numFmtId="0" fontId="5" fillId="0" borderId="12" xfId="0" applyFont="1" applyBorder="1" applyAlignment="1">
      <alignment horizontal="left" vertical="center" wrapText="1"/>
    </xf>
    <xf numFmtId="0" fontId="9" fillId="5" borderId="13" xfId="0" applyFont="1" applyFill="1" applyBorder="1" applyAlignment="1">
      <alignment horizontal="left" vertical="center" wrapText="1"/>
    </xf>
    <xf numFmtId="0" fontId="2" fillId="0" borderId="13" xfId="0" applyFont="1" applyBorder="1" applyAlignment="1">
      <alignment horizontal="left" vertical="center"/>
    </xf>
    <xf numFmtId="0" fontId="3" fillId="0" borderId="8" xfId="0" applyFont="1" applyBorder="1" applyAlignment="1">
      <alignment horizontal="left" vertical="center"/>
    </xf>
    <xf numFmtId="0" fontId="3" fillId="0" borderId="14" xfId="0" applyFont="1" applyBorder="1" applyAlignment="1">
      <alignment horizontal="left" vertical="center"/>
    </xf>
    <xf numFmtId="0" fontId="11" fillId="0" borderId="14" xfId="0" applyFont="1" applyBorder="1" applyAlignment="1">
      <alignment horizontal="right" vertical="center"/>
    </xf>
    <xf numFmtId="0" fontId="11" fillId="0" borderId="12" xfId="0" applyFont="1" applyBorder="1" applyAlignment="1">
      <alignment horizontal="right" vertical="center"/>
    </xf>
    <xf numFmtId="0" fontId="3" fillId="0" borderId="12" xfId="0" applyFont="1" applyBorder="1" applyAlignment="1">
      <alignment horizontal="left" vertical="center"/>
    </xf>
    <xf numFmtId="0" fontId="9" fillId="5" borderId="13" xfId="0" applyFont="1" applyFill="1" applyBorder="1" applyAlignment="1">
      <alignment horizontal="left" vertical="center"/>
    </xf>
    <xf numFmtId="0" fontId="0" fillId="0" borderId="0" xfId="0" applyAlignment="1"/>
    <xf numFmtId="0" fontId="6" fillId="0" borderId="0" xfId="0" applyFont="1" applyAlignment="1"/>
    <xf numFmtId="0" fontId="6" fillId="0" borderId="1" xfId="0" applyNumberFormat="1" applyFont="1" applyBorder="1"/>
    <xf numFmtId="0" fontId="6" fillId="3" borderId="4" xfId="0" applyNumberFormat="1" applyFont="1" applyFill="1" applyBorder="1"/>
    <xf numFmtId="0" fontId="6" fillId="3" borderId="0" xfId="0" applyFont="1" applyFill="1" applyAlignment="1">
      <alignment horizontal="center"/>
    </xf>
    <xf numFmtId="9" fontId="4" fillId="0" borderId="0" xfId="2" applyFont="1"/>
    <xf numFmtId="0" fontId="6" fillId="2" borderId="17" xfId="0" applyFont="1" applyFill="1" applyBorder="1" applyAlignment="1">
      <alignment horizontal="center"/>
    </xf>
    <xf numFmtId="0" fontId="6" fillId="2" borderId="18" xfId="0" applyFont="1" applyFill="1" applyBorder="1"/>
    <xf numFmtId="9" fontId="6" fillId="0" borderId="18" xfId="2" applyFont="1" applyBorder="1"/>
    <xf numFmtId="0" fontId="4" fillId="0" borderId="0" xfId="0" applyNumberFormat="1" applyFont="1" applyBorder="1"/>
    <xf numFmtId="9" fontId="4" fillId="0" borderId="20" xfId="2" applyFont="1" applyBorder="1"/>
    <xf numFmtId="9" fontId="6" fillId="3" borderId="22" xfId="2" applyFont="1" applyFill="1" applyBorder="1"/>
    <xf numFmtId="0" fontId="6" fillId="2" borderId="5" xfId="0" applyNumberFormat="1" applyFont="1" applyFill="1" applyBorder="1"/>
    <xf numFmtId="9" fontId="6" fillId="2" borderId="24" xfId="2" applyFont="1" applyFill="1" applyBorder="1"/>
    <xf numFmtId="0" fontId="4" fillId="3" borderId="25" xfId="0" applyFont="1" applyFill="1" applyBorder="1"/>
    <xf numFmtId="0" fontId="6" fillId="2" borderId="26" xfId="0" applyFont="1" applyFill="1" applyBorder="1"/>
    <xf numFmtId="0" fontId="6" fillId="0" borderId="26" xfId="0" applyFont="1" applyBorder="1" applyAlignment="1">
      <alignment horizontal="left"/>
    </xf>
    <xf numFmtId="0" fontId="4" fillId="0" borderId="27" xfId="0" applyFont="1" applyBorder="1" applyAlignment="1">
      <alignment horizontal="left" indent="1"/>
    </xf>
    <xf numFmtId="0" fontId="6" fillId="3" borderId="28" xfId="0" applyFont="1" applyFill="1" applyBorder="1" applyAlignment="1">
      <alignment horizontal="left"/>
    </xf>
    <xf numFmtId="0" fontId="6" fillId="2" borderId="29" xfId="0" applyFont="1" applyFill="1" applyBorder="1" applyAlignment="1">
      <alignment horizontal="left"/>
    </xf>
    <xf numFmtId="0" fontId="6" fillId="0" borderId="0" xfId="0" applyFont="1" applyAlignment="1">
      <alignment horizontal="left"/>
    </xf>
    <xf numFmtId="9" fontId="12" fillId="2" borderId="2" xfId="2" applyFont="1" applyFill="1" applyBorder="1"/>
    <xf numFmtId="9" fontId="12" fillId="2" borderId="2" xfId="2" applyFont="1" applyFill="1" applyBorder="1" applyAlignment="1">
      <alignment horizontal="left"/>
    </xf>
    <xf numFmtId="166" fontId="4" fillId="0" borderId="0" xfId="0" applyNumberFormat="1" applyFont="1"/>
    <xf numFmtId="9" fontId="6" fillId="2" borderId="2" xfId="2" applyFont="1" applyFill="1" applyBorder="1" applyAlignment="1">
      <alignment horizontal="left"/>
    </xf>
    <xf numFmtId="0" fontId="13" fillId="0" borderId="0" xfId="0" applyFont="1" applyAlignment="1">
      <alignment horizontal="left" vertical="center"/>
    </xf>
    <xf numFmtId="0" fontId="9" fillId="5" borderId="13" xfId="0" applyFont="1" applyFill="1" applyBorder="1" applyAlignment="1">
      <alignment horizontal="center" vertical="center"/>
    </xf>
    <xf numFmtId="0" fontId="5" fillId="0" borderId="8" xfId="0" applyFont="1" applyBorder="1" applyAlignment="1">
      <alignment horizontal="left" vertical="center"/>
    </xf>
    <xf numFmtId="0" fontId="5" fillId="0" borderId="8" xfId="0" applyFont="1" applyBorder="1" applyAlignment="1">
      <alignment horizontal="right" vertical="center"/>
    </xf>
    <xf numFmtId="0" fontId="5" fillId="0" borderId="14" xfId="0" applyFont="1" applyBorder="1" applyAlignment="1">
      <alignment horizontal="left" vertical="center"/>
    </xf>
    <xf numFmtId="0" fontId="5" fillId="0" borderId="14" xfId="0" applyFont="1" applyBorder="1" applyAlignment="1">
      <alignment horizontal="right" vertical="center"/>
    </xf>
    <xf numFmtId="0" fontId="5" fillId="0" borderId="12" xfId="0" applyFont="1" applyBorder="1" applyAlignment="1">
      <alignment horizontal="left" vertical="center"/>
    </xf>
    <xf numFmtId="0" fontId="5" fillId="0" borderId="12" xfId="0" applyFont="1" applyBorder="1" applyAlignment="1">
      <alignment horizontal="right" vertical="center"/>
    </xf>
    <xf numFmtId="0" fontId="2" fillId="0" borderId="13" xfId="0" applyFont="1" applyBorder="1" applyAlignment="1">
      <alignment horizontal="right" vertical="center"/>
    </xf>
    <xf numFmtId="0" fontId="9" fillId="5" borderId="13" xfId="0" applyFont="1" applyFill="1" applyBorder="1" applyAlignment="1">
      <alignment horizontal="right" vertical="center"/>
    </xf>
    <xf numFmtId="1" fontId="6" fillId="2" borderId="2" xfId="0" applyNumberFormat="1" applyFont="1" applyFill="1" applyBorder="1"/>
    <xf numFmtId="0" fontId="4" fillId="6" borderId="0" xfId="0" applyFont="1" applyFill="1"/>
    <xf numFmtId="0" fontId="15" fillId="0" borderId="0" xfId="3" applyFont="1"/>
    <xf numFmtId="0" fontId="16" fillId="0" borderId="0" xfId="0" applyFont="1"/>
    <xf numFmtId="165" fontId="6" fillId="2" borderId="0" xfId="2" applyNumberFormat="1" applyFont="1" applyFill="1" applyBorder="1"/>
    <xf numFmtId="0" fontId="6" fillId="0" borderId="0" xfId="0" applyNumberFormat="1" applyFont="1" applyFill="1" applyBorder="1"/>
    <xf numFmtId="0" fontId="19" fillId="0" borderId="0" xfId="0" applyFont="1"/>
    <xf numFmtId="0" fontId="18" fillId="0" borderId="0" xfId="0" applyFont="1" applyAlignment="1">
      <alignment horizontal="left" vertical="top" wrapText="1"/>
    </xf>
    <xf numFmtId="0" fontId="15" fillId="0" borderId="0" xfId="3" applyFont="1" applyAlignment="1">
      <alignment horizontal="left" vertical="top" wrapText="1"/>
    </xf>
    <xf numFmtId="0" fontId="21" fillId="0" borderId="0" xfId="0" applyFont="1"/>
    <xf numFmtId="0" fontId="22" fillId="0" borderId="0" xfId="0" applyFont="1" applyAlignment="1">
      <alignment horizontal="left" vertical="center"/>
    </xf>
    <xf numFmtId="0" fontId="20" fillId="0" borderId="0" xfId="0" applyFont="1" applyFill="1" applyBorder="1" applyAlignment="1">
      <alignment horizontal="left"/>
    </xf>
    <xf numFmtId="9" fontId="20" fillId="0" borderId="0" xfId="2" applyFont="1" applyFill="1" applyBorder="1"/>
    <xf numFmtId="0" fontId="16" fillId="0" borderId="0" xfId="0" applyFont="1" applyAlignment="1">
      <alignment vertical="top"/>
    </xf>
    <xf numFmtId="0" fontId="15" fillId="0" borderId="0" xfId="3" applyFont="1" applyAlignment="1">
      <alignment vertical="top"/>
    </xf>
    <xf numFmtId="0" fontId="15" fillId="0" borderId="0" xfId="3" applyFont="1" applyAlignment="1">
      <alignment vertical="center"/>
    </xf>
    <xf numFmtId="165" fontId="5" fillId="0" borderId="8" xfId="0" applyNumberFormat="1" applyFont="1" applyBorder="1" applyAlignment="1">
      <alignment horizontal="right" vertical="center"/>
    </xf>
    <xf numFmtId="165" fontId="5" fillId="0" borderId="14" xfId="0" applyNumberFormat="1" applyFont="1" applyBorder="1" applyAlignment="1">
      <alignment horizontal="right" vertical="center"/>
    </xf>
    <xf numFmtId="165" fontId="5" fillId="0" borderId="12" xfId="0" applyNumberFormat="1" applyFont="1" applyBorder="1" applyAlignment="1">
      <alignment horizontal="right" vertical="center"/>
    </xf>
    <xf numFmtId="165" fontId="2" fillId="0" borderId="13" xfId="0" applyNumberFormat="1" applyFont="1" applyBorder="1" applyAlignment="1">
      <alignment horizontal="right" vertical="center"/>
    </xf>
    <xf numFmtId="165" fontId="9" fillId="5" borderId="13" xfId="0" applyNumberFormat="1" applyFont="1" applyFill="1" applyBorder="1" applyAlignment="1">
      <alignment horizontal="right" vertical="center"/>
    </xf>
    <xf numFmtId="0" fontId="22" fillId="0" borderId="0" xfId="0" applyFont="1" applyBorder="1" applyAlignment="1">
      <alignment vertical="top" wrapText="1"/>
    </xf>
    <xf numFmtId="0" fontId="0" fillId="0" borderId="0" xfId="0" applyBorder="1"/>
    <xf numFmtId="3" fontId="4" fillId="0" borderId="0" xfId="0" applyNumberFormat="1" applyFont="1"/>
    <xf numFmtId="3" fontId="6" fillId="2" borderId="2" xfId="0" applyNumberFormat="1" applyFont="1" applyFill="1" applyBorder="1"/>
    <xf numFmtId="0" fontId="4" fillId="0" borderId="0" xfId="0" applyNumberFormat="1" applyFont="1" applyBorder="1" applyAlignment="1">
      <alignment horizontal="center"/>
    </xf>
    <xf numFmtId="9" fontId="4" fillId="0" borderId="20" xfId="2" applyFont="1" applyBorder="1" applyAlignment="1">
      <alignment horizontal="center"/>
    </xf>
    <xf numFmtId="0" fontId="0" fillId="0" borderId="0" xfId="0" applyFill="1"/>
    <xf numFmtId="3" fontId="8" fillId="0" borderId="0" xfId="0" applyNumberFormat="1" applyFont="1"/>
    <xf numFmtId="3" fontId="24" fillId="0" borderId="0" xfId="0" applyNumberFormat="1" applyFont="1"/>
    <xf numFmtId="3" fontId="8" fillId="2" borderId="2" xfId="0" applyNumberFormat="1" applyFont="1" applyFill="1" applyBorder="1"/>
    <xf numFmtId="0" fontId="25" fillId="4" borderId="13" xfId="0" applyFont="1" applyFill="1" applyBorder="1" applyAlignment="1">
      <alignment horizontal="center" vertical="center" wrapText="1"/>
    </xf>
    <xf numFmtId="0" fontId="27" fillId="0" borderId="8" xfId="0" applyFont="1" applyBorder="1" applyAlignment="1">
      <alignment horizontal="left" vertical="center" wrapText="1" indent="1"/>
    </xf>
    <xf numFmtId="0" fontId="27" fillId="0" borderId="14" xfId="0" applyFont="1" applyBorder="1" applyAlignment="1">
      <alignment horizontal="left" vertical="center" wrapText="1" indent="1"/>
    </xf>
    <xf numFmtId="0" fontId="29" fillId="0" borderId="12" xfId="0" applyFont="1" applyBorder="1" applyAlignment="1">
      <alignment horizontal="left" vertical="center" wrapText="1" indent="1"/>
    </xf>
    <xf numFmtId="3" fontId="28" fillId="0" borderId="8" xfId="0" applyNumberFormat="1" applyFont="1" applyBorder="1" applyAlignment="1">
      <alignment horizontal="right" vertical="center" wrapText="1" indent="2"/>
    </xf>
    <xf numFmtId="165" fontId="28" fillId="0" borderId="8" xfId="0" applyNumberFormat="1" applyFont="1" applyBorder="1" applyAlignment="1">
      <alignment horizontal="right" vertical="center" wrapText="1" indent="2"/>
    </xf>
    <xf numFmtId="165" fontId="27" fillId="0" borderId="8" xfId="0" applyNumberFormat="1" applyFont="1" applyBorder="1" applyAlignment="1">
      <alignment horizontal="right" vertical="center" wrapText="1" indent="2"/>
    </xf>
    <xf numFmtId="0" fontId="28" fillId="0" borderId="14" xfId="0" applyFont="1" applyBorder="1" applyAlignment="1">
      <alignment horizontal="right" vertical="center" wrapText="1" indent="2"/>
    </xf>
    <xf numFmtId="165" fontId="28" fillId="0" borderId="14" xfId="0" applyNumberFormat="1" applyFont="1" applyBorder="1" applyAlignment="1">
      <alignment horizontal="right" vertical="center" wrapText="1" indent="2"/>
    </xf>
    <xf numFmtId="165" fontId="27" fillId="0" borderId="14" xfId="0" applyNumberFormat="1" applyFont="1" applyBorder="1" applyAlignment="1">
      <alignment horizontal="right" vertical="center" wrapText="1" indent="2"/>
    </xf>
    <xf numFmtId="3" fontId="29" fillId="0" borderId="12" xfId="0" applyNumberFormat="1" applyFont="1" applyBorder="1" applyAlignment="1">
      <alignment horizontal="right" vertical="center" wrapText="1" indent="2"/>
    </xf>
    <xf numFmtId="165" fontId="29" fillId="0" borderId="12" xfId="0" applyNumberFormat="1" applyFont="1" applyBorder="1" applyAlignment="1">
      <alignment horizontal="right" vertical="center" wrapText="1" indent="2"/>
    </xf>
    <xf numFmtId="0" fontId="28" fillId="0" borderId="8" xfId="0" applyFont="1" applyBorder="1" applyAlignment="1">
      <alignment horizontal="right" vertical="center" wrapText="1" indent="2"/>
    </xf>
    <xf numFmtId="3" fontId="28" fillId="0" borderId="14" xfId="0" applyNumberFormat="1" applyFont="1" applyBorder="1" applyAlignment="1">
      <alignment horizontal="right" vertical="center" wrapText="1" indent="2"/>
    </xf>
    <xf numFmtId="3" fontId="30" fillId="4" borderId="13" xfId="0" applyNumberFormat="1" applyFont="1" applyFill="1" applyBorder="1" applyAlignment="1">
      <alignment horizontal="right" vertical="center" wrapText="1" indent="2"/>
    </xf>
    <xf numFmtId="165" fontId="25" fillId="4" borderId="13" xfId="0" applyNumberFormat="1" applyFont="1" applyFill="1" applyBorder="1" applyAlignment="1">
      <alignment horizontal="right" vertical="center" wrapText="1" indent="2"/>
    </xf>
    <xf numFmtId="3" fontId="0" fillId="0" borderId="0" xfId="0" applyNumberFormat="1"/>
    <xf numFmtId="9" fontId="6" fillId="2" borderId="24" xfId="2" applyNumberFormat="1" applyFont="1" applyFill="1" applyBorder="1"/>
    <xf numFmtId="9" fontId="31" fillId="2" borderId="2" xfId="2" applyFont="1" applyFill="1" applyBorder="1" applyAlignment="1">
      <alignment horizontal="left"/>
    </xf>
    <xf numFmtId="0" fontId="31" fillId="2" borderId="2" xfId="0" applyNumberFormat="1" applyFont="1" applyFill="1" applyBorder="1"/>
    <xf numFmtId="0" fontId="24" fillId="0" borderId="0" xfId="0" applyFont="1" applyAlignment="1">
      <alignment horizontal="left"/>
    </xf>
    <xf numFmtId="165" fontId="24" fillId="0" borderId="0" xfId="2" applyNumberFormat="1" applyFont="1"/>
    <xf numFmtId="0" fontId="8" fillId="2" borderId="2" xfId="0" applyFont="1" applyFill="1" applyBorder="1" applyAlignment="1">
      <alignment horizontal="left"/>
    </xf>
    <xf numFmtId="165" fontId="8" fillId="2" borderId="2" xfId="2" applyNumberFormat="1" applyFont="1" applyFill="1" applyBorder="1"/>
    <xf numFmtId="0" fontId="8" fillId="0" borderId="0" xfId="0" applyFont="1" applyAlignment="1">
      <alignment horizontal="left"/>
    </xf>
    <xf numFmtId="165" fontId="8" fillId="0" borderId="0" xfId="2" applyNumberFormat="1" applyFont="1"/>
    <xf numFmtId="9" fontId="0" fillId="0" borderId="0" xfId="2" applyFont="1"/>
    <xf numFmtId="0" fontId="6" fillId="2" borderId="17" xfId="0" applyFont="1" applyFill="1" applyBorder="1" applyAlignment="1">
      <alignment horizontal="center"/>
    </xf>
    <xf numFmtId="0" fontId="9" fillId="5" borderId="9" xfId="0" applyFont="1" applyFill="1" applyBorder="1" applyAlignment="1">
      <alignment horizontal="center" vertical="center"/>
    </xf>
    <xf numFmtId="3" fontId="5" fillId="0" borderId="8" xfId="0" applyNumberFormat="1" applyFont="1" applyBorder="1" applyAlignment="1">
      <alignment horizontal="right" vertical="center" wrapText="1" indent="2"/>
    </xf>
    <xf numFmtId="3" fontId="5" fillId="0" borderId="14" xfId="0" applyNumberFormat="1" applyFont="1" applyBorder="1" applyAlignment="1">
      <alignment horizontal="right" vertical="center" wrapText="1" indent="2"/>
    </xf>
    <xf numFmtId="3" fontId="5" fillId="0" borderId="12" xfId="0" applyNumberFormat="1" applyFont="1" applyBorder="1" applyAlignment="1">
      <alignment horizontal="right" vertical="center" wrapText="1" indent="2"/>
    </xf>
    <xf numFmtId="3" fontId="9" fillId="5" borderId="13" xfId="0" applyNumberFormat="1" applyFont="1" applyFill="1" applyBorder="1" applyAlignment="1">
      <alignment horizontal="right" vertical="center" wrapText="1" indent="2"/>
    </xf>
    <xf numFmtId="165" fontId="5" fillId="0" borderId="8" xfId="2" applyNumberFormat="1" applyFont="1" applyBorder="1" applyAlignment="1">
      <alignment horizontal="center" vertical="center" wrapText="1"/>
    </xf>
    <xf numFmtId="165" fontId="5" fillId="0" borderId="14" xfId="2" applyNumberFormat="1" applyFont="1" applyBorder="1" applyAlignment="1">
      <alignment horizontal="center" vertical="center" wrapText="1"/>
    </xf>
    <xf numFmtId="165" fontId="5" fillId="0" borderId="12" xfId="2" applyNumberFormat="1" applyFont="1" applyBorder="1" applyAlignment="1">
      <alignment horizontal="center" vertical="center" wrapText="1"/>
    </xf>
    <xf numFmtId="165" fontId="9" fillId="5" borderId="13" xfId="2" applyNumberFormat="1" applyFont="1" applyFill="1" applyBorder="1" applyAlignment="1">
      <alignment horizontal="center" vertical="center" wrapText="1"/>
    </xf>
    <xf numFmtId="0" fontId="2" fillId="0" borderId="13" xfId="0" applyFont="1" applyBorder="1" applyAlignment="1">
      <alignment horizontal="right" vertical="center" wrapText="1" indent="2"/>
    </xf>
    <xf numFmtId="0" fontId="3" fillId="0" borderId="8" xfId="0" applyFont="1" applyBorder="1" applyAlignment="1">
      <alignment horizontal="right" vertical="center" wrapText="1" indent="2"/>
    </xf>
    <xf numFmtId="3" fontId="3" fillId="0" borderId="14" xfId="0" applyNumberFormat="1" applyFont="1" applyBorder="1" applyAlignment="1">
      <alignment horizontal="right" vertical="center" wrapText="1" indent="2"/>
    </xf>
    <xf numFmtId="0" fontId="3" fillId="0" borderId="14" xfId="0" applyFont="1" applyBorder="1" applyAlignment="1">
      <alignment horizontal="right" vertical="center" wrapText="1" indent="2"/>
    </xf>
    <xf numFmtId="3" fontId="11" fillId="0" borderId="14" xfId="0" applyNumberFormat="1" applyFont="1" applyBorder="1" applyAlignment="1">
      <alignment horizontal="right" vertical="center" wrapText="1" indent="2"/>
    </xf>
    <xf numFmtId="0" fontId="11" fillId="0" borderId="14" xfId="0" applyFont="1" applyBorder="1" applyAlignment="1">
      <alignment horizontal="right" vertical="center" wrapText="1" indent="2"/>
    </xf>
    <xf numFmtId="0" fontId="11" fillId="0" borderId="12" xfId="0" applyFont="1" applyBorder="1" applyAlignment="1">
      <alignment horizontal="right" vertical="center" wrapText="1" indent="2"/>
    </xf>
    <xf numFmtId="3" fontId="2" fillId="0" borderId="13" xfId="0" applyNumberFormat="1" applyFont="1" applyBorder="1" applyAlignment="1">
      <alignment horizontal="right" vertical="center" wrapText="1" indent="2"/>
    </xf>
    <xf numFmtId="0" fontId="3" fillId="0" borderId="12" xfId="0" applyFont="1" applyBorder="1" applyAlignment="1">
      <alignment horizontal="right" vertical="center" wrapText="1" indent="2"/>
    </xf>
    <xf numFmtId="0" fontId="9" fillId="5" borderId="13" xfId="0" applyFont="1" applyFill="1" applyBorder="1" applyAlignment="1">
      <alignment horizontal="right" vertical="center" wrapText="1" indent="2"/>
    </xf>
    <xf numFmtId="165" fontId="2" fillId="0" borderId="13" xfId="0" applyNumberFormat="1" applyFont="1" applyBorder="1" applyAlignment="1">
      <alignment horizontal="center" vertical="center" wrapText="1"/>
    </xf>
    <xf numFmtId="165" fontId="3" fillId="0" borderId="8" xfId="0" applyNumberFormat="1" applyFont="1" applyBorder="1" applyAlignment="1">
      <alignment horizontal="center" vertical="center" wrapText="1"/>
    </xf>
    <xf numFmtId="165" fontId="3" fillId="0" borderId="14" xfId="0" applyNumberFormat="1" applyFont="1" applyBorder="1" applyAlignment="1">
      <alignment horizontal="center" vertical="center" wrapText="1"/>
    </xf>
    <xf numFmtId="165" fontId="11" fillId="0" borderId="14" xfId="0" applyNumberFormat="1" applyFont="1" applyBorder="1" applyAlignment="1">
      <alignment horizontal="center" vertical="center" wrapText="1"/>
    </xf>
    <xf numFmtId="165" fontId="11" fillId="0" borderId="12" xfId="0" applyNumberFormat="1" applyFont="1" applyBorder="1" applyAlignment="1">
      <alignment horizontal="center" vertical="center" wrapText="1"/>
    </xf>
    <xf numFmtId="165" fontId="3" fillId="0" borderId="12" xfId="0" applyNumberFormat="1" applyFont="1" applyBorder="1" applyAlignment="1">
      <alignment horizontal="center" vertical="center" wrapText="1"/>
    </xf>
    <xf numFmtId="165" fontId="9" fillId="5" borderId="13" xfId="0" applyNumberFormat="1" applyFont="1" applyFill="1" applyBorder="1" applyAlignment="1">
      <alignment horizontal="center" vertical="center" wrapText="1"/>
    </xf>
    <xf numFmtId="0" fontId="4" fillId="0" borderId="0" xfId="0" applyNumberFormat="1" applyFont="1" applyBorder="1" applyAlignment="1">
      <alignment horizontal="right"/>
    </xf>
    <xf numFmtId="9" fontId="4" fillId="0" borderId="20" xfId="2" applyFont="1" applyBorder="1" applyAlignment="1">
      <alignment horizontal="right"/>
    </xf>
    <xf numFmtId="0" fontId="6" fillId="0" borderId="1" xfId="0" applyNumberFormat="1" applyFont="1" applyBorder="1" applyAlignment="1">
      <alignment horizontal="center"/>
    </xf>
    <xf numFmtId="9" fontId="6" fillId="0" borderId="18" xfId="2" applyFont="1" applyBorder="1" applyAlignment="1">
      <alignment horizontal="center"/>
    </xf>
    <xf numFmtId="3" fontId="6" fillId="0" borderId="17" xfId="0" applyNumberFormat="1" applyFont="1" applyBorder="1"/>
    <xf numFmtId="3" fontId="6" fillId="0" borderId="1" xfId="0" applyNumberFormat="1" applyFont="1" applyBorder="1"/>
    <xf numFmtId="3" fontId="4" fillId="0" borderId="19" xfId="0" applyNumberFormat="1" applyFont="1" applyBorder="1"/>
    <xf numFmtId="3" fontId="4" fillId="0" borderId="0" xfId="0" applyNumberFormat="1" applyFont="1" applyBorder="1"/>
    <xf numFmtId="3" fontId="6" fillId="3" borderId="21" xfId="0" applyNumberFormat="1" applyFont="1" applyFill="1" applyBorder="1"/>
    <xf numFmtId="3" fontId="6" fillId="3" borderId="4" xfId="0" applyNumberFormat="1" applyFont="1" applyFill="1" applyBorder="1"/>
    <xf numFmtId="3" fontId="6" fillId="2" borderId="23" xfId="0" applyNumberFormat="1" applyFont="1" applyFill="1" applyBorder="1"/>
    <xf numFmtId="3" fontId="6" fillId="2" borderId="5" xfId="0" applyNumberFormat="1" applyFont="1" applyFill="1" applyBorder="1"/>
    <xf numFmtId="166" fontId="4" fillId="0" borderId="0" xfId="0" applyNumberFormat="1" applyFont="1" applyAlignment="1">
      <alignment horizontal="center"/>
    </xf>
    <xf numFmtId="0" fontId="4" fillId="0" borderId="0" xfId="0" applyFont="1" applyFill="1"/>
    <xf numFmtId="0" fontId="9" fillId="5" borderId="31" xfId="0" applyFont="1" applyFill="1" applyBorder="1" applyAlignment="1">
      <alignment horizontal="center" vertical="center"/>
    </xf>
    <xf numFmtId="9" fontId="32" fillId="0" borderId="0" xfId="2" applyFont="1"/>
    <xf numFmtId="0" fontId="9" fillId="5" borderId="9" xfId="0" applyFont="1" applyFill="1" applyBorder="1" applyAlignment="1">
      <alignment horizontal="center" vertical="center" wrapText="1"/>
    </xf>
    <xf numFmtId="0" fontId="18" fillId="0" borderId="0" xfId="0" applyFont="1" applyAlignment="1">
      <alignment vertical="top" wrapText="1"/>
    </xf>
    <xf numFmtId="0" fontId="17" fillId="0" borderId="0" xfId="0" applyFont="1" applyAlignment="1">
      <alignment horizontal="left" vertical="center"/>
    </xf>
    <xf numFmtId="0" fontId="18" fillId="0" borderId="0" xfId="0" applyFont="1" applyAlignment="1">
      <alignment vertical="center" wrapText="1"/>
    </xf>
    <xf numFmtId="0" fontId="18" fillId="0" borderId="0" xfId="0" applyFont="1" applyAlignment="1">
      <alignment horizontal="left" vertical="top" wrapText="1"/>
    </xf>
    <xf numFmtId="0" fontId="6" fillId="2" borderId="0" xfId="0" applyFont="1" applyFill="1" applyBorder="1" applyAlignment="1">
      <alignment horizontal="center"/>
    </xf>
    <xf numFmtId="0" fontId="6" fillId="0" borderId="0" xfId="0" applyFont="1" applyBorder="1" applyAlignment="1">
      <alignment horizontal="left" vertical="center"/>
    </xf>
    <xf numFmtId="0" fontId="6" fillId="0" borderId="3" xfId="0" applyFont="1" applyBorder="1" applyAlignment="1">
      <alignment horizontal="left" vertical="center"/>
    </xf>
    <xf numFmtId="0" fontId="6" fillId="0" borderId="0" xfId="0" applyFont="1" applyAlignment="1">
      <alignment horizontal="left" vertical="center"/>
    </xf>
    <xf numFmtId="0" fontId="15" fillId="0" borderId="0" xfId="3" applyFont="1" applyAlignment="1">
      <alignment horizontal="left" vertical="top" wrapText="1"/>
    </xf>
    <xf numFmtId="0" fontId="25" fillId="4" borderId="9" xfId="0" applyFont="1" applyFill="1" applyBorder="1" applyAlignment="1">
      <alignment horizontal="center" vertical="center" wrapText="1"/>
    </xf>
    <xf numFmtId="0" fontId="25" fillId="4" borderId="10" xfId="0" applyFont="1" applyFill="1" applyBorder="1" applyAlignment="1">
      <alignment horizontal="center" vertical="center" wrapText="1"/>
    </xf>
    <xf numFmtId="0" fontId="25" fillId="4" borderId="11" xfId="0" applyFont="1" applyFill="1" applyBorder="1" applyAlignment="1">
      <alignment horizontal="center" vertical="center" wrapText="1"/>
    </xf>
    <xf numFmtId="0" fontId="25" fillId="4" borderId="8" xfId="0" applyFont="1" applyFill="1" applyBorder="1" applyAlignment="1">
      <alignment horizontal="center" vertical="center" wrapText="1"/>
    </xf>
    <xf numFmtId="0" fontId="25" fillId="4" borderId="12" xfId="0" applyFont="1" applyFill="1" applyBorder="1" applyAlignment="1">
      <alignment horizontal="center" vertical="center" wrapText="1"/>
    </xf>
    <xf numFmtId="0" fontId="9" fillId="5" borderId="8" xfId="0" applyFont="1" applyFill="1" applyBorder="1" applyAlignment="1">
      <alignment horizontal="center" vertical="center" wrapText="1"/>
    </xf>
    <xf numFmtId="0" fontId="9" fillId="5" borderId="12" xfId="0" applyFont="1" applyFill="1" applyBorder="1" applyAlignment="1">
      <alignment horizontal="center" vertical="center" wrapText="1"/>
    </xf>
    <xf numFmtId="0" fontId="9" fillId="5" borderId="9" xfId="0" applyFont="1" applyFill="1" applyBorder="1" applyAlignment="1">
      <alignment horizontal="center" vertical="center" wrapText="1"/>
    </xf>
    <xf numFmtId="0" fontId="9" fillId="5" borderId="11" xfId="0" applyFont="1" applyFill="1" applyBorder="1" applyAlignment="1">
      <alignment horizontal="center" vertical="center" wrapText="1"/>
    </xf>
    <xf numFmtId="0" fontId="26" fillId="0" borderId="8" xfId="0" applyFont="1" applyBorder="1" applyAlignment="1">
      <alignment horizontal="left" vertical="center" wrapText="1"/>
    </xf>
    <xf numFmtId="0" fontId="26" fillId="0" borderId="14" xfId="0" applyFont="1" applyBorder="1" applyAlignment="1">
      <alignment horizontal="left" vertical="center" wrapText="1"/>
    </xf>
    <xf numFmtId="0" fontId="26" fillId="0" borderId="12" xfId="0" applyFont="1" applyBorder="1" applyAlignment="1">
      <alignment horizontal="left" vertical="center" wrapText="1"/>
    </xf>
    <xf numFmtId="0" fontId="25" fillId="4" borderId="9" xfId="0" applyFont="1" applyFill="1" applyBorder="1" applyAlignment="1">
      <alignment horizontal="left" vertical="center" wrapText="1"/>
    </xf>
    <xf numFmtId="0" fontId="25" fillId="4" borderId="11" xfId="0" applyFont="1" applyFill="1" applyBorder="1" applyAlignment="1">
      <alignment horizontal="left" vertical="center" wrapText="1"/>
    </xf>
    <xf numFmtId="0" fontId="22" fillId="0" borderId="30" xfId="0" applyFont="1" applyBorder="1" applyAlignment="1">
      <alignment horizontal="left" vertical="top" wrapText="1"/>
    </xf>
    <xf numFmtId="0" fontId="9" fillId="5" borderId="8" xfId="0" applyFont="1" applyFill="1" applyBorder="1" applyAlignment="1">
      <alignment horizontal="center" vertical="center"/>
    </xf>
    <xf numFmtId="0" fontId="9" fillId="5" borderId="12" xfId="0" applyFont="1" applyFill="1" applyBorder="1" applyAlignment="1">
      <alignment horizontal="center" vertical="center"/>
    </xf>
    <xf numFmtId="0" fontId="9" fillId="5" borderId="10" xfId="0" applyFont="1" applyFill="1" applyBorder="1" applyAlignment="1">
      <alignment horizontal="center" vertical="center" wrapText="1"/>
    </xf>
    <xf numFmtId="0" fontId="6" fillId="3" borderId="15" xfId="0" applyFont="1" applyFill="1" applyBorder="1" applyAlignment="1">
      <alignment horizontal="center"/>
    </xf>
    <xf numFmtId="0" fontId="6" fillId="3" borderId="6" xfId="0" applyFont="1" applyFill="1" applyBorder="1" applyAlignment="1">
      <alignment horizontal="center"/>
    </xf>
    <xf numFmtId="0" fontId="6" fillId="3" borderId="16" xfId="0" applyFont="1" applyFill="1" applyBorder="1" applyAlignment="1">
      <alignment horizontal="center"/>
    </xf>
    <xf numFmtId="0" fontId="6" fillId="2" borderId="17" xfId="0" applyFont="1" applyFill="1" applyBorder="1" applyAlignment="1">
      <alignment horizontal="center"/>
    </xf>
    <xf numFmtId="0" fontId="6" fillId="2" borderId="18" xfId="0" applyFont="1" applyFill="1" applyBorder="1" applyAlignment="1">
      <alignment horizontal="center"/>
    </xf>
    <xf numFmtId="0" fontId="15" fillId="0" borderId="6" xfId="3" applyFont="1" applyBorder="1" applyAlignment="1">
      <alignment horizontal="left" vertical="top" wrapText="1"/>
    </xf>
    <xf numFmtId="0" fontId="3" fillId="3" borderId="0" xfId="0" applyFont="1" applyFill="1" applyAlignment="1">
      <alignment horizontal="center"/>
    </xf>
    <xf numFmtId="0" fontId="6" fillId="3" borderId="0" xfId="0" applyFont="1" applyFill="1" applyAlignment="1">
      <alignment horizontal="center"/>
    </xf>
    <xf numFmtId="0" fontId="9" fillId="5" borderId="9" xfId="0" applyFont="1" applyFill="1" applyBorder="1" applyAlignment="1">
      <alignment horizontal="center" vertical="center"/>
    </xf>
    <xf numFmtId="0" fontId="9" fillId="5" borderId="10" xfId="0" applyFont="1" applyFill="1" applyBorder="1" applyAlignment="1">
      <alignment horizontal="center" vertical="center"/>
    </xf>
    <xf numFmtId="0" fontId="9" fillId="5" borderId="31" xfId="0" applyFont="1" applyFill="1" applyBorder="1" applyAlignment="1">
      <alignment horizontal="center" vertical="center"/>
    </xf>
    <xf numFmtId="0" fontId="4" fillId="0" borderId="0" xfId="0" applyFont="1" applyAlignment="1">
      <alignment horizontal="left" vertical="center"/>
    </xf>
    <xf numFmtId="0" fontId="6" fillId="6" borderId="0" xfId="0" applyFont="1" applyFill="1" applyAlignment="1">
      <alignment horizontal="left" vertical="center"/>
    </xf>
    <xf numFmtId="9" fontId="3" fillId="0" borderId="8" xfId="2" applyFont="1" applyBorder="1" applyAlignment="1">
      <alignment horizontal="right" vertical="center" wrapText="1" indent="2"/>
    </xf>
    <xf numFmtId="9" fontId="3" fillId="0" borderId="14" xfId="2" applyFont="1" applyBorder="1" applyAlignment="1">
      <alignment horizontal="right" vertical="center" wrapText="1" indent="2"/>
    </xf>
    <xf numFmtId="9" fontId="11" fillId="0" borderId="14" xfId="2" applyFont="1" applyBorder="1" applyAlignment="1">
      <alignment horizontal="right" vertical="center" wrapText="1" indent="2"/>
    </xf>
    <xf numFmtId="9" fontId="11" fillId="0" borderId="12" xfId="2" applyFont="1" applyBorder="1" applyAlignment="1">
      <alignment horizontal="right" vertical="center" wrapText="1" indent="2"/>
    </xf>
    <xf numFmtId="9" fontId="2" fillId="0" borderId="13" xfId="2" applyFont="1" applyBorder="1" applyAlignment="1">
      <alignment horizontal="right" vertical="center" wrapText="1" indent="2"/>
    </xf>
    <xf numFmtId="9" fontId="3" fillId="0" borderId="12" xfId="2" applyFont="1" applyBorder="1" applyAlignment="1">
      <alignment horizontal="right" vertical="center" wrapText="1" indent="2"/>
    </xf>
    <xf numFmtId="0" fontId="2" fillId="0" borderId="9" xfId="0" applyFont="1" applyBorder="1" applyAlignment="1">
      <alignment horizontal="right" vertical="center" wrapText="1" indent="2"/>
    </xf>
    <xf numFmtId="0" fontId="3" fillId="0" borderId="32" xfId="0" applyFont="1" applyBorder="1" applyAlignment="1">
      <alignment horizontal="right" vertical="center" wrapText="1" indent="2"/>
    </xf>
    <xf numFmtId="0" fontId="3" fillId="0" borderId="33" xfId="0" applyFont="1" applyBorder="1" applyAlignment="1">
      <alignment horizontal="right" vertical="center" wrapText="1" indent="2"/>
    </xf>
    <xf numFmtId="0" fontId="11" fillId="0" borderId="33" xfId="0" applyFont="1" applyBorder="1" applyAlignment="1">
      <alignment horizontal="right" vertical="center" wrapText="1" indent="2"/>
    </xf>
    <xf numFmtId="0" fontId="11" fillId="0" borderId="34" xfId="0" applyFont="1" applyBorder="1" applyAlignment="1">
      <alignment horizontal="right" vertical="center" wrapText="1" indent="2"/>
    </xf>
    <xf numFmtId="0" fontId="3" fillId="0" borderId="34" xfId="0" applyFont="1" applyBorder="1" applyAlignment="1">
      <alignment horizontal="right" vertical="center" wrapText="1" indent="2"/>
    </xf>
    <xf numFmtId="3" fontId="9" fillId="5" borderId="9" xfId="0" applyNumberFormat="1" applyFont="1" applyFill="1" applyBorder="1" applyAlignment="1">
      <alignment horizontal="right" vertical="center" wrapText="1" indent="2"/>
    </xf>
    <xf numFmtId="0" fontId="9" fillId="5" borderId="31" xfId="0" applyFont="1" applyFill="1" applyBorder="1" applyAlignment="1">
      <alignment horizontal="center" vertical="center" wrapText="1"/>
    </xf>
    <xf numFmtId="0" fontId="9" fillId="5" borderId="31" xfId="0" applyFont="1" applyFill="1" applyBorder="1" applyAlignment="1">
      <alignment horizontal="center" vertical="center" wrapText="1"/>
    </xf>
    <xf numFmtId="9" fontId="2" fillId="0" borderId="31" xfId="2" applyFont="1" applyBorder="1" applyAlignment="1">
      <alignment horizontal="right" vertical="center" wrapText="1" indent="2"/>
    </xf>
    <xf numFmtId="9" fontId="3" fillId="0" borderId="35" xfId="2" applyFont="1" applyBorder="1" applyAlignment="1">
      <alignment horizontal="right" vertical="center" wrapText="1" indent="2"/>
    </xf>
    <xf numFmtId="9" fontId="3" fillId="0" borderId="36" xfId="2" applyFont="1" applyBorder="1" applyAlignment="1">
      <alignment horizontal="right" vertical="center" wrapText="1" indent="2"/>
    </xf>
    <xf numFmtId="9" fontId="11" fillId="0" borderId="35" xfId="2" applyFont="1" applyBorder="1" applyAlignment="1">
      <alignment horizontal="right" vertical="center" wrapText="1" indent="2"/>
    </xf>
    <xf numFmtId="9" fontId="11" fillId="0" borderId="36" xfId="2" applyFont="1" applyBorder="1" applyAlignment="1">
      <alignment horizontal="right" vertical="center" wrapText="1" indent="2"/>
    </xf>
    <xf numFmtId="9" fontId="11" fillId="0" borderId="37" xfId="2" applyFont="1" applyBorder="1" applyAlignment="1">
      <alignment horizontal="right" vertical="center" wrapText="1" indent="2"/>
    </xf>
    <xf numFmtId="9" fontId="11" fillId="0" borderId="38" xfId="2" applyFont="1" applyBorder="1" applyAlignment="1">
      <alignment horizontal="right" vertical="center" wrapText="1" indent="2"/>
    </xf>
    <xf numFmtId="9" fontId="2" fillId="0" borderId="39" xfId="2" applyFont="1" applyBorder="1" applyAlignment="1">
      <alignment horizontal="right" vertical="center" wrapText="1" indent="2"/>
    </xf>
    <xf numFmtId="9" fontId="2" fillId="0" borderId="40" xfId="2" applyFont="1" applyBorder="1" applyAlignment="1">
      <alignment horizontal="right" vertical="center" wrapText="1" indent="2"/>
    </xf>
    <xf numFmtId="9" fontId="3" fillId="0" borderId="41" xfId="2" applyFont="1" applyBorder="1" applyAlignment="1">
      <alignment horizontal="right" vertical="center" wrapText="1" indent="2"/>
    </xf>
    <xf numFmtId="9" fontId="3" fillId="0" borderId="42" xfId="2" applyFont="1" applyBorder="1" applyAlignment="1">
      <alignment horizontal="right" vertical="center" wrapText="1" indent="2"/>
    </xf>
    <xf numFmtId="9" fontId="3" fillId="0" borderId="37" xfId="2" applyFont="1" applyBorder="1" applyAlignment="1">
      <alignment horizontal="right" vertical="center" wrapText="1" indent="2"/>
    </xf>
    <xf numFmtId="9" fontId="3" fillId="0" borderId="38" xfId="2" applyFont="1" applyBorder="1" applyAlignment="1">
      <alignment horizontal="right" vertical="center" wrapText="1" indent="2"/>
    </xf>
    <xf numFmtId="9" fontId="9" fillId="5" borderId="43" xfId="2" applyFont="1" applyFill="1" applyBorder="1" applyAlignment="1">
      <alignment horizontal="right" vertical="center" wrapText="1" indent="2"/>
    </xf>
    <xf numFmtId="9" fontId="9" fillId="5" borderId="44" xfId="2" applyFont="1" applyFill="1" applyBorder="1" applyAlignment="1">
      <alignment horizontal="right" vertical="center" wrapText="1" indent="2"/>
    </xf>
    <xf numFmtId="9" fontId="9" fillId="5" borderId="45" xfId="2" applyFont="1" applyFill="1" applyBorder="1" applyAlignment="1">
      <alignment horizontal="right" vertical="center" wrapText="1" indent="2"/>
    </xf>
  </cellXfs>
  <cellStyles count="4">
    <cellStyle name="Milliers" xfId="1" builtinId="3"/>
    <cellStyle name="Normal" xfId="0" builtinId="0"/>
    <cellStyle name="Normal 2" xfId="3"/>
    <cellStyle name="Pourcentag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_rels/chart1.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col"/>
        <c:grouping val="stacked"/>
        <c:varyColors val="0"/>
        <c:ser>
          <c:idx val="0"/>
          <c:order val="0"/>
          <c:tx>
            <c:strRef>
              <c:f>'Graphique 1'!$A$27</c:f>
              <c:strCache>
                <c:ptCount val="1"/>
                <c:pt idx="0">
                  <c:v>NIVEAU 3</c:v>
                </c:pt>
              </c:strCache>
            </c:strRef>
          </c:tx>
          <c:spPr>
            <a:solidFill>
              <a:schemeClr val="accent1"/>
            </a:solidFill>
            <a:ln>
              <a:solidFill>
                <a:sysClr val="windowText" lastClr="000000"/>
              </a:solidFill>
            </a:ln>
            <a:effectLst/>
          </c:spPr>
          <c:invertIfNegative val="0"/>
          <c:cat>
            <c:strRef>
              <c:f>'Graphique 1'!$B$26:$L$26</c:f>
              <c:strCache>
                <c:ptCount val="11"/>
                <c:pt idx="0">
                  <c:v>2011</c:v>
                </c:pt>
                <c:pt idx="1">
                  <c:v>2012</c:v>
                </c:pt>
                <c:pt idx="2">
                  <c:v>2013</c:v>
                </c:pt>
                <c:pt idx="3">
                  <c:v>2014</c:v>
                </c:pt>
                <c:pt idx="4">
                  <c:v>2015</c:v>
                </c:pt>
                <c:pt idx="5">
                  <c:v>2016</c:v>
                </c:pt>
                <c:pt idx="6">
                  <c:v>2017</c:v>
                </c:pt>
                <c:pt idx="7">
                  <c:v>2018</c:v>
                </c:pt>
                <c:pt idx="8">
                  <c:v>2019</c:v>
                </c:pt>
                <c:pt idx="9">
                  <c:v>2020</c:v>
                </c:pt>
                <c:pt idx="10">
                  <c:v>2021</c:v>
                </c:pt>
              </c:strCache>
            </c:strRef>
          </c:cat>
          <c:val>
            <c:numRef>
              <c:f>'Graphique 1'!$B$27:$L$27</c:f>
              <c:numCache>
                <c:formatCode>_-* #\ ##0_-;\-* #\ ##0_-;_-* "-"??_-;_-@_-</c:formatCode>
                <c:ptCount val="11"/>
                <c:pt idx="0">
                  <c:v>9657</c:v>
                </c:pt>
                <c:pt idx="1">
                  <c:v>9480</c:v>
                </c:pt>
                <c:pt idx="2">
                  <c:v>8917</c:v>
                </c:pt>
                <c:pt idx="3">
                  <c:v>8166</c:v>
                </c:pt>
                <c:pt idx="4">
                  <c:v>7961</c:v>
                </c:pt>
                <c:pt idx="5">
                  <c:v>7914</c:v>
                </c:pt>
                <c:pt idx="6">
                  <c:v>8082</c:v>
                </c:pt>
                <c:pt idx="7">
                  <c:v>8328</c:v>
                </c:pt>
                <c:pt idx="8">
                  <c:v>8428</c:v>
                </c:pt>
                <c:pt idx="9">
                  <c:v>8565</c:v>
                </c:pt>
                <c:pt idx="10" formatCode="General">
                  <c:v>9372</c:v>
                </c:pt>
              </c:numCache>
            </c:numRef>
          </c:val>
          <c:extLst>
            <c:ext xmlns:c16="http://schemas.microsoft.com/office/drawing/2014/chart" uri="{C3380CC4-5D6E-409C-BE32-E72D297353CC}">
              <c16:uniqueId val="{00000000-25C9-4B7B-A0AF-5E2546885AEC}"/>
            </c:ext>
          </c:extLst>
        </c:ser>
        <c:ser>
          <c:idx val="1"/>
          <c:order val="1"/>
          <c:tx>
            <c:strRef>
              <c:f>'Graphique 1'!$A$28</c:f>
              <c:strCache>
                <c:ptCount val="1"/>
                <c:pt idx="0">
                  <c:v>NIVEAU 4</c:v>
                </c:pt>
              </c:strCache>
            </c:strRef>
          </c:tx>
          <c:spPr>
            <a:solidFill>
              <a:schemeClr val="accent2"/>
            </a:solidFill>
            <a:ln>
              <a:solidFill>
                <a:sysClr val="windowText" lastClr="000000"/>
              </a:solidFill>
            </a:ln>
            <a:effectLst/>
          </c:spPr>
          <c:invertIfNegative val="0"/>
          <c:cat>
            <c:strRef>
              <c:f>'Graphique 1'!$B$26:$L$26</c:f>
              <c:strCache>
                <c:ptCount val="11"/>
                <c:pt idx="0">
                  <c:v>2011</c:v>
                </c:pt>
                <c:pt idx="1">
                  <c:v>2012</c:v>
                </c:pt>
                <c:pt idx="2">
                  <c:v>2013</c:v>
                </c:pt>
                <c:pt idx="3">
                  <c:v>2014</c:v>
                </c:pt>
                <c:pt idx="4">
                  <c:v>2015</c:v>
                </c:pt>
                <c:pt idx="5">
                  <c:v>2016</c:v>
                </c:pt>
                <c:pt idx="6">
                  <c:v>2017</c:v>
                </c:pt>
                <c:pt idx="7">
                  <c:v>2018</c:v>
                </c:pt>
                <c:pt idx="8">
                  <c:v>2019</c:v>
                </c:pt>
                <c:pt idx="9">
                  <c:v>2020</c:v>
                </c:pt>
                <c:pt idx="10">
                  <c:v>2021</c:v>
                </c:pt>
              </c:strCache>
            </c:strRef>
          </c:cat>
          <c:val>
            <c:numRef>
              <c:f>'Graphique 1'!$B$28:$L$28</c:f>
              <c:numCache>
                <c:formatCode>_-* #\ ##0_-;\-* #\ ##0_-;_-* "-"??_-;_-@_-</c:formatCode>
                <c:ptCount val="11"/>
                <c:pt idx="0">
                  <c:v>6083</c:v>
                </c:pt>
                <c:pt idx="1">
                  <c:v>5624</c:v>
                </c:pt>
                <c:pt idx="2">
                  <c:v>5319</c:v>
                </c:pt>
                <c:pt idx="3">
                  <c:v>4976</c:v>
                </c:pt>
                <c:pt idx="4">
                  <c:v>4805</c:v>
                </c:pt>
                <c:pt idx="5">
                  <c:v>4583</c:v>
                </c:pt>
                <c:pt idx="6">
                  <c:v>4574</c:v>
                </c:pt>
                <c:pt idx="7">
                  <c:v>4696</c:v>
                </c:pt>
                <c:pt idx="8">
                  <c:v>4817</c:v>
                </c:pt>
                <c:pt idx="9">
                  <c:v>5285</c:v>
                </c:pt>
                <c:pt idx="10" formatCode="General">
                  <c:v>5595</c:v>
                </c:pt>
              </c:numCache>
            </c:numRef>
          </c:val>
          <c:extLst>
            <c:ext xmlns:c16="http://schemas.microsoft.com/office/drawing/2014/chart" uri="{C3380CC4-5D6E-409C-BE32-E72D297353CC}">
              <c16:uniqueId val="{00000001-25C9-4B7B-A0AF-5E2546885AEC}"/>
            </c:ext>
          </c:extLst>
        </c:ser>
        <c:ser>
          <c:idx val="2"/>
          <c:order val="2"/>
          <c:tx>
            <c:strRef>
              <c:f>'Graphique 1'!$A$29</c:f>
              <c:strCache>
                <c:ptCount val="1"/>
                <c:pt idx="0">
                  <c:v>NIVEAU 5</c:v>
                </c:pt>
              </c:strCache>
            </c:strRef>
          </c:tx>
          <c:spPr>
            <a:solidFill>
              <a:schemeClr val="accent3"/>
            </a:solidFill>
            <a:ln>
              <a:solidFill>
                <a:sysClr val="windowText" lastClr="000000"/>
              </a:solidFill>
            </a:ln>
            <a:effectLst/>
          </c:spPr>
          <c:invertIfNegative val="0"/>
          <c:cat>
            <c:strRef>
              <c:f>'Graphique 1'!$B$26:$L$26</c:f>
              <c:strCache>
                <c:ptCount val="11"/>
                <c:pt idx="0">
                  <c:v>2011</c:v>
                </c:pt>
                <c:pt idx="1">
                  <c:v>2012</c:v>
                </c:pt>
                <c:pt idx="2">
                  <c:v>2013</c:v>
                </c:pt>
                <c:pt idx="3">
                  <c:v>2014</c:v>
                </c:pt>
                <c:pt idx="4">
                  <c:v>2015</c:v>
                </c:pt>
                <c:pt idx="5">
                  <c:v>2016</c:v>
                </c:pt>
                <c:pt idx="6">
                  <c:v>2017</c:v>
                </c:pt>
                <c:pt idx="7">
                  <c:v>2018</c:v>
                </c:pt>
                <c:pt idx="8">
                  <c:v>2019</c:v>
                </c:pt>
                <c:pt idx="9">
                  <c:v>2020</c:v>
                </c:pt>
                <c:pt idx="10">
                  <c:v>2021</c:v>
                </c:pt>
              </c:strCache>
            </c:strRef>
          </c:cat>
          <c:val>
            <c:numRef>
              <c:f>'Graphique 1'!$B$29:$L$29</c:f>
              <c:numCache>
                <c:formatCode>_-* #\ ##0_-;\-* #\ ##0_-;_-* "-"??_-;_-@_-</c:formatCode>
                <c:ptCount val="11"/>
                <c:pt idx="0">
                  <c:v>3080</c:v>
                </c:pt>
                <c:pt idx="1">
                  <c:v>3493</c:v>
                </c:pt>
                <c:pt idx="2">
                  <c:v>3415</c:v>
                </c:pt>
                <c:pt idx="3">
                  <c:v>3171</c:v>
                </c:pt>
                <c:pt idx="4">
                  <c:v>3378</c:v>
                </c:pt>
                <c:pt idx="5">
                  <c:v>3563</c:v>
                </c:pt>
                <c:pt idx="6">
                  <c:v>3820</c:v>
                </c:pt>
                <c:pt idx="7">
                  <c:v>4138</c:v>
                </c:pt>
                <c:pt idx="8">
                  <c:v>4231</c:v>
                </c:pt>
                <c:pt idx="9">
                  <c:v>5140</c:v>
                </c:pt>
                <c:pt idx="10" formatCode="General">
                  <c:v>6821</c:v>
                </c:pt>
              </c:numCache>
            </c:numRef>
          </c:val>
          <c:extLst>
            <c:ext xmlns:c16="http://schemas.microsoft.com/office/drawing/2014/chart" uri="{C3380CC4-5D6E-409C-BE32-E72D297353CC}">
              <c16:uniqueId val="{00000002-25C9-4B7B-A0AF-5E2546885AEC}"/>
            </c:ext>
          </c:extLst>
        </c:ser>
        <c:ser>
          <c:idx val="3"/>
          <c:order val="3"/>
          <c:tx>
            <c:strRef>
              <c:f>'Graphique 1'!$A$30</c:f>
              <c:strCache>
                <c:ptCount val="1"/>
                <c:pt idx="0">
                  <c:v>NIVEAU 6</c:v>
                </c:pt>
              </c:strCache>
            </c:strRef>
          </c:tx>
          <c:spPr>
            <a:solidFill>
              <a:schemeClr val="accent4"/>
            </a:solidFill>
            <a:ln>
              <a:solidFill>
                <a:sysClr val="windowText" lastClr="000000"/>
              </a:solidFill>
            </a:ln>
            <a:effectLst/>
          </c:spPr>
          <c:invertIfNegative val="0"/>
          <c:cat>
            <c:strRef>
              <c:f>'Graphique 1'!$B$26:$L$26</c:f>
              <c:strCache>
                <c:ptCount val="11"/>
                <c:pt idx="0">
                  <c:v>2011</c:v>
                </c:pt>
                <c:pt idx="1">
                  <c:v>2012</c:v>
                </c:pt>
                <c:pt idx="2">
                  <c:v>2013</c:v>
                </c:pt>
                <c:pt idx="3">
                  <c:v>2014</c:v>
                </c:pt>
                <c:pt idx="4">
                  <c:v>2015</c:v>
                </c:pt>
                <c:pt idx="5">
                  <c:v>2016</c:v>
                </c:pt>
                <c:pt idx="6">
                  <c:v>2017</c:v>
                </c:pt>
                <c:pt idx="7">
                  <c:v>2018</c:v>
                </c:pt>
                <c:pt idx="8">
                  <c:v>2019</c:v>
                </c:pt>
                <c:pt idx="9">
                  <c:v>2020</c:v>
                </c:pt>
                <c:pt idx="10">
                  <c:v>2021</c:v>
                </c:pt>
              </c:strCache>
            </c:strRef>
          </c:cat>
          <c:val>
            <c:numRef>
              <c:f>'Graphique 1'!$B$30:$L$30</c:f>
              <c:numCache>
                <c:formatCode>_-* #\ ##0_-;\-* #\ ##0_-;_-* "-"??_-;_-@_-</c:formatCode>
                <c:ptCount val="11"/>
                <c:pt idx="0">
                  <c:v>651</c:v>
                </c:pt>
                <c:pt idx="1">
                  <c:v>687</c:v>
                </c:pt>
                <c:pt idx="2">
                  <c:v>694</c:v>
                </c:pt>
                <c:pt idx="3">
                  <c:v>800</c:v>
                </c:pt>
                <c:pt idx="4">
                  <c:v>845</c:v>
                </c:pt>
                <c:pt idx="5">
                  <c:v>915</c:v>
                </c:pt>
                <c:pt idx="6">
                  <c:v>999</c:v>
                </c:pt>
                <c:pt idx="7">
                  <c:v>1114</c:v>
                </c:pt>
                <c:pt idx="8">
                  <c:v>1494</c:v>
                </c:pt>
                <c:pt idx="9">
                  <c:v>2511</c:v>
                </c:pt>
                <c:pt idx="10" formatCode="General">
                  <c:v>3242</c:v>
                </c:pt>
              </c:numCache>
            </c:numRef>
          </c:val>
          <c:extLst>
            <c:ext xmlns:c16="http://schemas.microsoft.com/office/drawing/2014/chart" uri="{C3380CC4-5D6E-409C-BE32-E72D297353CC}">
              <c16:uniqueId val="{00000005-25C9-4B7B-A0AF-5E2546885AEC}"/>
            </c:ext>
          </c:extLst>
        </c:ser>
        <c:ser>
          <c:idx val="4"/>
          <c:order val="4"/>
          <c:tx>
            <c:strRef>
              <c:f>'Graphique 1'!$A$31</c:f>
              <c:strCache>
                <c:ptCount val="1"/>
                <c:pt idx="0">
                  <c:v>NIVEAU 7</c:v>
                </c:pt>
              </c:strCache>
            </c:strRef>
          </c:tx>
          <c:spPr>
            <a:solidFill>
              <a:schemeClr val="accent5"/>
            </a:solidFill>
            <a:ln>
              <a:solidFill>
                <a:sysClr val="windowText" lastClr="000000"/>
              </a:solidFill>
            </a:ln>
            <a:effectLst/>
          </c:spPr>
          <c:invertIfNegative val="0"/>
          <c:cat>
            <c:strRef>
              <c:f>'Graphique 1'!$B$26:$L$26</c:f>
              <c:strCache>
                <c:ptCount val="11"/>
                <c:pt idx="0">
                  <c:v>2011</c:v>
                </c:pt>
                <c:pt idx="1">
                  <c:v>2012</c:v>
                </c:pt>
                <c:pt idx="2">
                  <c:v>2013</c:v>
                </c:pt>
                <c:pt idx="3">
                  <c:v>2014</c:v>
                </c:pt>
                <c:pt idx="4">
                  <c:v>2015</c:v>
                </c:pt>
                <c:pt idx="5">
                  <c:v>2016</c:v>
                </c:pt>
                <c:pt idx="6">
                  <c:v>2017</c:v>
                </c:pt>
                <c:pt idx="7">
                  <c:v>2018</c:v>
                </c:pt>
                <c:pt idx="8">
                  <c:v>2019</c:v>
                </c:pt>
                <c:pt idx="9">
                  <c:v>2020</c:v>
                </c:pt>
                <c:pt idx="10">
                  <c:v>2021</c:v>
                </c:pt>
              </c:strCache>
            </c:strRef>
          </c:cat>
          <c:val>
            <c:numRef>
              <c:f>'Graphique 1'!$B$31:$L$31</c:f>
              <c:numCache>
                <c:formatCode>_-* #\ ##0_-;\-* #\ ##0_-;_-* "-"??_-;_-@_-</c:formatCode>
                <c:ptCount val="11"/>
                <c:pt idx="0">
                  <c:v>867</c:v>
                </c:pt>
                <c:pt idx="1">
                  <c:v>868</c:v>
                </c:pt>
                <c:pt idx="2">
                  <c:v>913</c:v>
                </c:pt>
                <c:pt idx="3">
                  <c:v>1013</c:v>
                </c:pt>
                <c:pt idx="4">
                  <c:v>1167</c:v>
                </c:pt>
                <c:pt idx="5">
                  <c:v>1201</c:v>
                </c:pt>
                <c:pt idx="6">
                  <c:v>1276</c:v>
                </c:pt>
                <c:pt idx="7">
                  <c:v>1389</c:v>
                </c:pt>
                <c:pt idx="8">
                  <c:v>1513</c:v>
                </c:pt>
                <c:pt idx="9">
                  <c:v>2256</c:v>
                </c:pt>
                <c:pt idx="10" formatCode="General">
                  <c:v>3182</c:v>
                </c:pt>
              </c:numCache>
            </c:numRef>
          </c:val>
          <c:extLst>
            <c:ext xmlns:c16="http://schemas.microsoft.com/office/drawing/2014/chart" uri="{C3380CC4-5D6E-409C-BE32-E72D297353CC}">
              <c16:uniqueId val="{00000006-25C9-4B7B-A0AF-5E2546885AEC}"/>
            </c:ext>
          </c:extLst>
        </c:ser>
        <c:ser>
          <c:idx val="5"/>
          <c:order val="5"/>
          <c:tx>
            <c:strRef>
              <c:f>'Graphique 1'!$A$32</c:f>
              <c:strCache>
                <c:ptCount val="1"/>
              </c:strCache>
            </c:strRef>
          </c:tx>
          <c:spPr>
            <a:no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Arial Narrow" panose="020B0606020202030204" pitchFamily="34" charset="0"/>
                    <a:ea typeface="+mn-ea"/>
                    <a:cs typeface="+mn-cs"/>
                  </a:defRPr>
                </a:pPr>
                <a:endParaRPr lang="fr-FR"/>
              </a:p>
            </c:txPr>
            <c:dLblPos val="inBase"/>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'Graphique 1'!$B$26:$L$26</c:f>
              <c:strCache>
                <c:ptCount val="11"/>
                <c:pt idx="0">
                  <c:v>2011</c:v>
                </c:pt>
                <c:pt idx="1">
                  <c:v>2012</c:v>
                </c:pt>
                <c:pt idx="2">
                  <c:v>2013</c:v>
                </c:pt>
                <c:pt idx="3">
                  <c:v>2014</c:v>
                </c:pt>
                <c:pt idx="4">
                  <c:v>2015</c:v>
                </c:pt>
                <c:pt idx="5">
                  <c:v>2016</c:v>
                </c:pt>
                <c:pt idx="6">
                  <c:v>2017</c:v>
                </c:pt>
                <c:pt idx="7">
                  <c:v>2018</c:v>
                </c:pt>
                <c:pt idx="8">
                  <c:v>2019</c:v>
                </c:pt>
                <c:pt idx="9">
                  <c:v>2020</c:v>
                </c:pt>
                <c:pt idx="10">
                  <c:v>2021</c:v>
                </c:pt>
              </c:strCache>
            </c:strRef>
          </c:cat>
          <c:val>
            <c:numRef>
              <c:f>'Graphique 1'!$B$32:$L$32</c:f>
              <c:numCache>
                <c:formatCode>_-* #\ ##0_-;\-* #\ ##0_-;_-* "-"??_-;_-@_-</c:formatCode>
                <c:ptCount val="11"/>
                <c:pt idx="0">
                  <c:v>20338</c:v>
                </c:pt>
                <c:pt idx="1">
                  <c:v>20152</c:v>
                </c:pt>
                <c:pt idx="2">
                  <c:v>19258</c:v>
                </c:pt>
                <c:pt idx="3">
                  <c:v>18126</c:v>
                </c:pt>
                <c:pt idx="4">
                  <c:v>18156</c:v>
                </c:pt>
                <c:pt idx="5">
                  <c:v>18176</c:v>
                </c:pt>
                <c:pt idx="6">
                  <c:v>18751</c:v>
                </c:pt>
                <c:pt idx="7">
                  <c:v>19665</c:v>
                </c:pt>
                <c:pt idx="8">
                  <c:v>20483</c:v>
                </c:pt>
                <c:pt idx="9">
                  <c:v>23757</c:v>
                </c:pt>
                <c:pt idx="10">
                  <c:v>28212</c:v>
                </c:pt>
              </c:numCache>
            </c:numRef>
          </c:val>
          <c:extLst>
            <c:ext xmlns:c16="http://schemas.microsoft.com/office/drawing/2014/chart" uri="{C3380CC4-5D6E-409C-BE32-E72D297353CC}">
              <c16:uniqueId val="{00000007-25C9-4B7B-A0AF-5E2546885AEC}"/>
            </c:ext>
          </c:extLst>
        </c:ser>
        <c:dLbls>
          <c:showLegendKey val="0"/>
          <c:showVal val="0"/>
          <c:showCatName val="0"/>
          <c:showSerName val="0"/>
          <c:showPercent val="0"/>
          <c:showBubbleSize val="0"/>
        </c:dLbls>
        <c:gapWidth val="40"/>
        <c:overlap val="100"/>
        <c:axId val="214803360"/>
        <c:axId val="272808800"/>
      </c:barChart>
      <c:catAx>
        <c:axId val="214803360"/>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Arial Narrow" panose="020B0606020202030204" pitchFamily="34" charset="0"/>
                <a:ea typeface="+mn-ea"/>
                <a:cs typeface="+mn-cs"/>
              </a:defRPr>
            </a:pPr>
            <a:endParaRPr lang="fr-FR"/>
          </a:p>
        </c:txPr>
        <c:crossAx val="272808800"/>
        <c:crosses val="autoZero"/>
        <c:auto val="1"/>
        <c:lblAlgn val="ctr"/>
        <c:lblOffset val="100"/>
        <c:noMultiLvlLbl val="0"/>
      </c:catAx>
      <c:valAx>
        <c:axId val="272808800"/>
        <c:scaling>
          <c:orientation val="minMax"/>
          <c:max val="30000"/>
        </c:scaling>
        <c:delete val="0"/>
        <c:axPos val="l"/>
        <c:majorGridlines>
          <c:spPr>
            <a:ln w="9525" cap="flat" cmpd="sng" algn="ctr">
              <a:solidFill>
                <a:schemeClr val="tx1">
                  <a:lumMod val="15000"/>
                  <a:lumOff val="85000"/>
                </a:schemeClr>
              </a:solidFill>
              <a:round/>
            </a:ln>
            <a:effectLst/>
          </c:spPr>
        </c:majorGridlines>
        <c:numFmt formatCode="_-* #\ ##0_-;\-* #\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Arial Narrow" panose="020B0606020202030204" pitchFamily="34" charset="0"/>
                <a:ea typeface="+mn-ea"/>
                <a:cs typeface="+mn-cs"/>
              </a:defRPr>
            </a:pPr>
            <a:endParaRPr lang="fr-FR"/>
          </a:p>
        </c:txPr>
        <c:crossAx val="214803360"/>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1400" b="1" i="0" u="none" strike="noStrike" kern="1200" baseline="0">
              <a:solidFill>
                <a:sysClr val="windowText" lastClr="000000"/>
              </a:solidFill>
              <a:latin typeface="Arial Narrow" panose="020B0606020202030204" pitchFamily="34" charset="0"/>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b="1">
          <a:solidFill>
            <a:sysClr val="windowText" lastClr="000000"/>
          </a:solidFill>
          <a:latin typeface="Arial Narrow" panose="020B0606020202030204" pitchFamily="34" charset="0"/>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'Graphique 2'!$L$13</c:f>
              <c:strCache>
                <c:ptCount val="1"/>
                <c:pt idx="0">
                  <c:v>Académie</c:v>
                </c:pt>
              </c:strCache>
            </c:strRef>
          </c:tx>
          <c:spPr>
            <a:solidFill>
              <a:schemeClr val="accent1"/>
            </a:solidFill>
            <a:ln>
              <a:solidFill>
                <a:sysClr val="windowText" lastClr="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bg1"/>
                    </a:solidFill>
                    <a:latin typeface="Arial Narrow" panose="020B0606020202030204" pitchFamily="34"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'Graphique 2'!$K$14:$K$19</c:f>
              <c:strCache>
                <c:ptCount val="6"/>
                <c:pt idx="0">
                  <c:v>NIVEAU 3</c:v>
                </c:pt>
                <c:pt idx="1">
                  <c:v>NIVEAU 4</c:v>
                </c:pt>
                <c:pt idx="2">
                  <c:v>NIVEAU 5</c:v>
                </c:pt>
                <c:pt idx="3">
                  <c:v>NIVEAU 6</c:v>
                </c:pt>
                <c:pt idx="4">
                  <c:v>NIVEAU 7</c:v>
                </c:pt>
                <c:pt idx="5">
                  <c:v>Ensemble</c:v>
                </c:pt>
              </c:strCache>
            </c:strRef>
          </c:cat>
          <c:val>
            <c:numRef>
              <c:f>'Graphique 2'!$L$14:$L$19</c:f>
              <c:numCache>
                <c:formatCode>0%</c:formatCode>
                <c:ptCount val="6"/>
                <c:pt idx="0">
                  <c:v>0.2753947930004268</c:v>
                </c:pt>
                <c:pt idx="1">
                  <c:v>0.30134048257372653</c:v>
                </c:pt>
                <c:pt idx="2">
                  <c:v>0.43014220788740654</c:v>
                </c:pt>
                <c:pt idx="3">
                  <c:v>0.51048735348550278</c:v>
                </c:pt>
                <c:pt idx="4">
                  <c:v>0.49434318038969199</c:v>
                </c:pt>
                <c:pt idx="5">
                  <c:v>0.36966539061392317</c:v>
                </c:pt>
              </c:numCache>
            </c:numRef>
          </c:val>
          <c:extLst>
            <c:ext xmlns:c16="http://schemas.microsoft.com/office/drawing/2014/chart" uri="{C3380CC4-5D6E-409C-BE32-E72D297353CC}">
              <c16:uniqueId val="{00000000-0C33-4CCD-AB61-852C4C5C37EF}"/>
            </c:ext>
          </c:extLst>
        </c:ser>
        <c:ser>
          <c:idx val="1"/>
          <c:order val="1"/>
          <c:tx>
            <c:strRef>
              <c:f>'Graphique 2'!$M$13</c:f>
              <c:strCache>
                <c:ptCount val="1"/>
                <c:pt idx="0">
                  <c:v>France métro.</c:v>
                </c:pt>
              </c:strCache>
            </c:strRef>
          </c:tx>
          <c:spPr>
            <a:solidFill>
              <a:schemeClr val="accent3"/>
            </a:solidFill>
            <a:ln>
              <a:solidFill>
                <a:sysClr val="windowText" lastClr="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Narrow" panose="020B0606020202030204" pitchFamily="34"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'Graphique 2'!$K$14:$K$19</c:f>
              <c:strCache>
                <c:ptCount val="6"/>
                <c:pt idx="0">
                  <c:v>NIVEAU 3</c:v>
                </c:pt>
                <c:pt idx="1">
                  <c:v>NIVEAU 4</c:v>
                </c:pt>
                <c:pt idx="2">
                  <c:v>NIVEAU 5</c:v>
                </c:pt>
                <c:pt idx="3">
                  <c:v>NIVEAU 6</c:v>
                </c:pt>
                <c:pt idx="4">
                  <c:v>NIVEAU 7</c:v>
                </c:pt>
                <c:pt idx="5">
                  <c:v>Ensemble</c:v>
                </c:pt>
              </c:strCache>
            </c:strRef>
          </c:cat>
          <c:val>
            <c:numRef>
              <c:f>'Graphique 2'!$M$14:$M$19</c:f>
              <c:numCache>
                <c:formatCode>0%</c:formatCode>
                <c:ptCount val="6"/>
                <c:pt idx="0">
                  <c:v>0.28705484232142231</c:v>
                </c:pt>
                <c:pt idx="1">
                  <c:v>0.35499152117646249</c:v>
                </c:pt>
                <c:pt idx="2">
                  <c:v>0.4294016799111523</c:v>
                </c:pt>
                <c:pt idx="3">
                  <c:v>0.50693664898585244</c:v>
                </c:pt>
                <c:pt idx="4">
                  <c:v>0.47502482355949033</c:v>
                </c:pt>
                <c:pt idx="5">
                  <c:v>0.40184003925417078</c:v>
                </c:pt>
              </c:numCache>
            </c:numRef>
          </c:val>
          <c:extLst>
            <c:ext xmlns:c16="http://schemas.microsoft.com/office/drawing/2014/chart" uri="{C3380CC4-5D6E-409C-BE32-E72D297353CC}">
              <c16:uniqueId val="{00000001-0C33-4CCD-AB61-852C4C5C37EF}"/>
            </c:ext>
          </c:extLst>
        </c:ser>
        <c:dLbls>
          <c:showLegendKey val="0"/>
          <c:showVal val="0"/>
          <c:showCatName val="0"/>
          <c:showSerName val="0"/>
          <c:showPercent val="0"/>
          <c:showBubbleSize val="0"/>
        </c:dLbls>
        <c:gapWidth val="48"/>
        <c:overlap val="-27"/>
        <c:axId val="948576800"/>
        <c:axId val="948583872"/>
      </c:barChart>
      <c:catAx>
        <c:axId val="948576800"/>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200" b="1" i="0" u="none" strike="noStrike" kern="1200" baseline="0">
                <a:solidFill>
                  <a:sysClr val="windowText" lastClr="000000"/>
                </a:solidFill>
                <a:latin typeface="Arial Narrow" panose="020B0606020202030204" pitchFamily="34" charset="0"/>
                <a:ea typeface="+mn-ea"/>
                <a:cs typeface="+mn-cs"/>
              </a:defRPr>
            </a:pPr>
            <a:endParaRPr lang="fr-FR"/>
          </a:p>
        </c:txPr>
        <c:crossAx val="948583872"/>
        <c:crosses val="autoZero"/>
        <c:auto val="1"/>
        <c:lblAlgn val="ctr"/>
        <c:lblOffset val="100"/>
        <c:noMultiLvlLbl val="0"/>
      </c:catAx>
      <c:valAx>
        <c:axId val="948583872"/>
        <c:scaling>
          <c:orientation val="minMax"/>
          <c:max val="0.55000000000000004"/>
          <c:min val="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Arial Narrow" panose="020B0606020202030204" pitchFamily="34" charset="0"/>
                <a:ea typeface="+mn-ea"/>
                <a:cs typeface="+mn-cs"/>
              </a:defRPr>
            </a:pPr>
            <a:endParaRPr lang="fr-FR"/>
          </a:p>
        </c:txPr>
        <c:crossAx val="948576800"/>
        <c:crosses val="autoZero"/>
        <c:crossBetween val="between"/>
        <c:majorUnit val="0.1"/>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Narrow" panose="020B0606020202030204" pitchFamily="34" charset="0"/>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sz="1200">
          <a:solidFill>
            <a:sysClr val="windowText" lastClr="000000"/>
          </a:solidFill>
          <a:latin typeface="Arial Narrow" panose="020B0606020202030204" pitchFamily="34" charset="0"/>
        </a:defRPr>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v>Apprentis</c:v>
          </c:tx>
          <c:spPr>
            <a:solidFill>
              <a:schemeClr val="accent1"/>
            </a:solidFill>
            <a:ln>
              <a:solidFill>
                <a:sysClr val="windowText" lastClr="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bg1"/>
                    </a:solidFill>
                    <a:latin typeface="Arial Narrow" panose="020B0606020202030204" pitchFamily="34"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'Graphique 3'!$A$18:$A$21</c:f>
              <c:strCache>
                <c:ptCount val="4"/>
                <c:pt idx="0">
                  <c:v>CAP</c:v>
                </c:pt>
                <c:pt idx="1">
                  <c:v>Bac pro</c:v>
                </c:pt>
                <c:pt idx="2">
                  <c:v>BP</c:v>
                </c:pt>
                <c:pt idx="3">
                  <c:v>BTS</c:v>
                </c:pt>
              </c:strCache>
            </c:strRef>
          </c:cat>
          <c:val>
            <c:numRef>
              <c:f>'Graphique 3'!$F$18:$F$21</c:f>
              <c:numCache>
                <c:formatCode>0.0%</c:formatCode>
                <c:ptCount val="4"/>
                <c:pt idx="0">
                  <c:v>0.81998413957176841</c:v>
                </c:pt>
                <c:pt idx="1">
                  <c:v>0.85459533607681759</c:v>
                </c:pt>
                <c:pt idx="2">
                  <c:v>0.76569037656903771</c:v>
                </c:pt>
                <c:pt idx="3">
                  <c:v>0.89523809523809528</c:v>
                </c:pt>
              </c:numCache>
            </c:numRef>
          </c:val>
          <c:extLst>
            <c:ext xmlns:c16="http://schemas.microsoft.com/office/drawing/2014/chart" uri="{C3380CC4-5D6E-409C-BE32-E72D297353CC}">
              <c16:uniqueId val="{00000000-FD71-4E58-B68E-A34CA708F76C}"/>
            </c:ext>
          </c:extLst>
        </c:ser>
        <c:ser>
          <c:idx val="1"/>
          <c:order val="1"/>
          <c:tx>
            <c:v>Scolaires</c:v>
          </c:tx>
          <c:spPr>
            <a:solidFill>
              <a:schemeClr val="accent3"/>
            </a:solidFill>
            <a:ln>
              <a:solidFill>
                <a:sysClr val="windowText" lastClr="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Narrow" panose="020B0606020202030204" pitchFamily="34"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'Graphique 3'!$A$18:$A$21</c:f>
              <c:strCache>
                <c:ptCount val="4"/>
                <c:pt idx="0">
                  <c:v>CAP</c:v>
                </c:pt>
                <c:pt idx="1">
                  <c:v>Bac pro</c:v>
                </c:pt>
                <c:pt idx="2">
                  <c:v>BP</c:v>
                </c:pt>
                <c:pt idx="3">
                  <c:v>BTS</c:v>
                </c:pt>
              </c:strCache>
            </c:strRef>
          </c:cat>
          <c:val>
            <c:numRef>
              <c:f>'Graphique 3'!$G$18:$G$21</c:f>
              <c:numCache>
                <c:formatCode>0.0%</c:formatCode>
                <c:ptCount val="4"/>
                <c:pt idx="0">
                  <c:v>0.85798429319371727</c:v>
                </c:pt>
                <c:pt idx="1">
                  <c:v>0.86972416085078097</c:v>
                </c:pt>
                <c:pt idx="3">
                  <c:v>0.9291653834308593</c:v>
                </c:pt>
              </c:numCache>
            </c:numRef>
          </c:val>
          <c:extLst>
            <c:ext xmlns:c16="http://schemas.microsoft.com/office/drawing/2014/chart" uri="{C3380CC4-5D6E-409C-BE32-E72D297353CC}">
              <c16:uniqueId val="{00000002-FD71-4E58-B68E-A34CA708F76C}"/>
            </c:ext>
          </c:extLst>
        </c:ser>
        <c:dLbls>
          <c:showLegendKey val="0"/>
          <c:showVal val="0"/>
          <c:showCatName val="0"/>
          <c:showSerName val="0"/>
          <c:showPercent val="0"/>
          <c:showBubbleSize val="0"/>
        </c:dLbls>
        <c:gapWidth val="125"/>
        <c:overlap val="-27"/>
        <c:axId val="277788144"/>
        <c:axId val="277788704"/>
      </c:barChart>
      <c:catAx>
        <c:axId val="277788144"/>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200" b="1" i="0" u="none" strike="noStrike" kern="1200" baseline="0">
                <a:solidFill>
                  <a:sysClr val="windowText" lastClr="000000"/>
                </a:solidFill>
                <a:latin typeface="Arial Narrow" panose="020B0606020202030204" pitchFamily="34" charset="0"/>
                <a:ea typeface="+mn-ea"/>
                <a:cs typeface="+mn-cs"/>
              </a:defRPr>
            </a:pPr>
            <a:endParaRPr lang="fr-FR"/>
          </a:p>
        </c:txPr>
        <c:crossAx val="277788704"/>
        <c:crosses val="autoZero"/>
        <c:auto val="1"/>
        <c:lblAlgn val="ctr"/>
        <c:lblOffset val="100"/>
        <c:noMultiLvlLbl val="0"/>
      </c:catAx>
      <c:valAx>
        <c:axId val="277788704"/>
        <c:scaling>
          <c:orientation val="minMax"/>
          <c:min val="0.65000000000000013"/>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Arial Narrow" panose="020B0606020202030204" pitchFamily="34" charset="0"/>
                <a:ea typeface="+mn-ea"/>
                <a:cs typeface="+mn-cs"/>
              </a:defRPr>
            </a:pPr>
            <a:endParaRPr lang="fr-FR"/>
          </a:p>
        </c:txPr>
        <c:crossAx val="277788144"/>
        <c:crosses val="autoZero"/>
        <c:crossBetween val="between"/>
      </c:valAx>
      <c:spPr>
        <a:noFill/>
        <a:ln>
          <a:noFill/>
        </a:ln>
        <a:effectLst/>
      </c:spPr>
    </c:plotArea>
    <c:legend>
      <c:legendPos val="t"/>
      <c:layout/>
      <c:overlay val="0"/>
      <c:spPr>
        <a:noFill/>
        <a:ln>
          <a:noFill/>
        </a:ln>
        <a:effectLst/>
      </c:spPr>
      <c:txPr>
        <a:bodyPr rot="0" spcFirstLastPara="1" vertOverflow="ellipsis" vert="horz" wrap="square" anchor="ctr" anchorCtr="1"/>
        <a:lstStyle/>
        <a:p>
          <a:pPr>
            <a:defRPr sz="1200" b="1" i="0" u="none" strike="noStrike" kern="1200" baseline="0">
              <a:solidFill>
                <a:sysClr val="windowText" lastClr="000000"/>
              </a:solidFill>
              <a:latin typeface="Arial Narrow" panose="020B0606020202030204" pitchFamily="34" charset="0"/>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sz="1200" b="1">
          <a:solidFill>
            <a:sysClr val="windowText" lastClr="000000"/>
          </a:solidFill>
          <a:latin typeface="Arial Narrow" panose="020B0606020202030204" pitchFamily="34" charset="0"/>
        </a:defRPr>
      </a:pPr>
      <a:endParaRPr lang="fr-F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v>Filles</c:v>
          </c:tx>
          <c:spPr>
            <a:solidFill>
              <a:schemeClr val="accent1"/>
            </a:solidFill>
            <a:ln>
              <a:solidFill>
                <a:sysClr val="windowText" lastClr="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bg1"/>
                    </a:solidFill>
                    <a:latin typeface="Arial Narrow" panose="020B0606020202030204" pitchFamily="34"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'Graphique 4'!$A$19:$A$22</c:f>
              <c:strCache>
                <c:ptCount val="4"/>
                <c:pt idx="0">
                  <c:v>CAP</c:v>
                </c:pt>
                <c:pt idx="1">
                  <c:v>BAC PRO</c:v>
                </c:pt>
                <c:pt idx="2">
                  <c:v>BP</c:v>
                </c:pt>
                <c:pt idx="3">
                  <c:v>BTS</c:v>
                </c:pt>
              </c:strCache>
            </c:strRef>
          </c:cat>
          <c:val>
            <c:numRef>
              <c:f>'Graphique 4'!$F$19:$F$22</c:f>
              <c:numCache>
                <c:formatCode>0.0%</c:formatCode>
                <c:ptCount val="4"/>
                <c:pt idx="0">
                  <c:v>0.86491739552964042</c:v>
                </c:pt>
                <c:pt idx="1">
                  <c:v>0.89677419354838706</c:v>
                </c:pt>
                <c:pt idx="2">
                  <c:v>0.80769230769230771</c:v>
                </c:pt>
                <c:pt idx="3">
                  <c:v>0.91304347826086951</c:v>
                </c:pt>
              </c:numCache>
            </c:numRef>
          </c:val>
          <c:extLst>
            <c:ext xmlns:c16="http://schemas.microsoft.com/office/drawing/2014/chart" uri="{C3380CC4-5D6E-409C-BE32-E72D297353CC}">
              <c16:uniqueId val="{00000000-7DFB-4BC4-99D9-AE79B0D13BCF}"/>
            </c:ext>
          </c:extLst>
        </c:ser>
        <c:ser>
          <c:idx val="1"/>
          <c:order val="1"/>
          <c:tx>
            <c:v>Garçons</c:v>
          </c:tx>
          <c:spPr>
            <a:solidFill>
              <a:schemeClr val="accent3"/>
            </a:solidFill>
            <a:ln>
              <a:solidFill>
                <a:sysClr val="windowText" lastClr="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Narrow" panose="020B0606020202030204" pitchFamily="34"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'Graphique 4'!$A$19:$A$22</c:f>
              <c:strCache>
                <c:ptCount val="4"/>
                <c:pt idx="0">
                  <c:v>CAP</c:v>
                </c:pt>
                <c:pt idx="1">
                  <c:v>BAC PRO</c:v>
                </c:pt>
                <c:pt idx="2">
                  <c:v>BP</c:v>
                </c:pt>
                <c:pt idx="3">
                  <c:v>BTS</c:v>
                </c:pt>
              </c:strCache>
            </c:strRef>
          </c:cat>
          <c:val>
            <c:numRef>
              <c:f>'Graphique 4'!$G$19:$G$22</c:f>
              <c:numCache>
                <c:formatCode>0.0%</c:formatCode>
                <c:ptCount val="4"/>
                <c:pt idx="0">
                  <c:v>0.80319535221496008</c:v>
                </c:pt>
                <c:pt idx="1">
                  <c:v>0.84320557491289194</c:v>
                </c:pt>
                <c:pt idx="2">
                  <c:v>0.77717391304347827</c:v>
                </c:pt>
                <c:pt idx="3">
                  <c:v>0.88215859030837007</c:v>
                </c:pt>
              </c:numCache>
            </c:numRef>
          </c:val>
          <c:extLst>
            <c:ext xmlns:c16="http://schemas.microsoft.com/office/drawing/2014/chart" uri="{C3380CC4-5D6E-409C-BE32-E72D297353CC}">
              <c16:uniqueId val="{00000001-7DFB-4BC4-99D9-AE79B0D13BCF}"/>
            </c:ext>
          </c:extLst>
        </c:ser>
        <c:dLbls>
          <c:showLegendKey val="0"/>
          <c:showVal val="0"/>
          <c:showCatName val="0"/>
          <c:showSerName val="0"/>
          <c:showPercent val="0"/>
          <c:showBubbleSize val="0"/>
        </c:dLbls>
        <c:gapWidth val="86"/>
        <c:overlap val="-27"/>
        <c:axId val="278201280"/>
        <c:axId val="278201840"/>
      </c:barChart>
      <c:catAx>
        <c:axId val="278201280"/>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200" b="1" i="0" u="none" strike="noStrike" kern="1200" baseline="0">
                <a:solidFill>
                  <a:sysClr val="windowText" lastClr="000000"/>
                </a:solidFill>
                <a:latin typeface="Arial Narrow" panose="020B0606020202030204" pitchFamily="34" charset="0"/>
                <a:ea typeface="+mn-ea"/>
                <a:cs typeface="+mn-cs"/>
              </a:defRPr>
            </a:pPr>
            <a:endParaRPr lang="fr-FR"/>
          </a:p>
        </c:txPr>
        <c:crossAx val="278201840"/>
        <c:crosses val="autoZero"/>
        <c:auto val="1"/>
        <c:lblAlgn val="ctr"/>
        <c:lblOffset val="100"/>
        <c:noMultiLvlLbl val="0"/>
      </c:catAx>
      <c:valAx>
        <c:axId val="278201840"/>
        <c:scaling>
          <c:orientation val="minMax"/>
          <c:min val="0.65000000000000013"/>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Arial Narrow" panose="020B0606020202030204" pitchFamily="34" charset="0"/>
                <a:ea typeface="+mn-ea"/>
                <a:cs typeface="+mn-cs"/>
              </a:defRPr>
            </a:pPr>
            <a:endParaRPr lang="fr-FR"/>
          </a:p>
        </c:txPr>
        <c:crossAx val="278201280"/>
        <c:crosses val="autoZero"/>
        <c:crossBetween val="between"/>
      </c:valAx>
      <c:spPr>
        <a:noFill/>
        <a:ln>
          <a:noFill/>
        </a:ln>
        <a:effectLst/>
      </c:spPr>
    </c:plotArea>
    <c:legend>
      <c:legendPos val="t"/>
      <c:layout/>
      <c:overlay val="0"/>
      <c:spPr>
        <a:noFill/>
        <a:ln>
          <a:noFill/>
        </a:ln>
        <a:effectLst/>
      </c:spPr>
      <c:txPr>
        <a:bodyPr rot="0" spcFirstLastPara="1" vertOverflow="ellipsis" vert="horz" wrap="square" anchor="ctr" anchorCtr="1"/>
        <a:lstStyle/>
        <a:p>
          <a:pPr>
            <a:defRPr sz="1200" b="1" i="0" u="none" strike="noStrike" kern="1200" baseline="0">
              <a:solidFill>
                <a:sysClr val="windowText" lastClr="000000"/>
              </a:solidFill>
              <a:latin typeface="Arial Narrow" panose="020B0606020202030204" pitchFamily="34" charset="0"/>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sz="1200" b="1">
          <a:solidFill>
            <a:sysClr val="windowText" lastClr="000000"/>
          </a:solidFill>
          <a:latin typeface="Arial Narrow" panose="020B0606020202030204" pitchFamily="34" charset="0"/>
        </a:defRPr>
      </a:pPr>
      <a:endParaRPr lang="fr-FR"/>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'Graphique 5'!$B$19</c:f>
              <c:strCache>
                <c:ptCount val="1"/>
                <c:pt idx="0">
                  <c:v>CFA académique</c:v>
                </c:pt>
              </c:strCache>
            </c:strRef>
          </c:tx>
          <c:spPr>
            <a:ln w="28575" cap="rnd">
              <a:solidFill>
                <a:schemeClr val="accent1"/>
              </a:solidFill>
              <a:round/>
            </a:ln>
            <a:effectLst/>
          </c:spPr>
          <c:marker>
            <c:symbol val="none"/>
          </c:marker>
          <c:cat>
            <c:strRef>
              <c:f>'Graphique 5'!$C$16:$R$16</c:f>
              <c:strCache>
                <c:ptCount val="16"/>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pt idx="14">
                  <c:v>2020</c:v>
                </c:pt>
                <c:pt idx="15">
                  <c:v>2021</c:v>
                </c:pt>
              </c:strCache>
            </c:strRef>
          </c:cat>
          <c:val>
            <c:numRef>
              <c:f>'Graphique 5'!$C$19:$R$19</c:f>
              <c:numCache>
                <c:formatCode>0</c:formatCode>
                <c:ptCount val="16"/>
                <c:pt idx="0">
                  <c:v>100</c:v>
                </c:pt>
                <c:pt idx="1">
                  <c:v>124.24242424242425</c:v>
                </c:pt>
                <c:pt idx="2">
                  <c:v>141.81818181818181</c:v>
                </c:pt>
                <c:pt idx="3">
                  <c:v>150.1010101010101</c:v>
                </c:pt>
                <c:pt idx="4">
                  <c:v>144.84848484848484</c:v>
                </c:pt>
                <c:pt idx="5">
                  <c:v>144.64646464646464</c:v>
                </c:pt>
                <c:pt idx="6">
                  <c:v>154.34343434343432</c:v>
                </c:pt>
                <c:pt idx="7">
                  <c:v>151.5151515151515</c:v>
                </c:pt>
                <c:pt idx="8">
                  <c:v>130.30303030303031</c:v>
                </c:pt>
                <c:pt idx="9">
                  <c:v>130.90909090909091</c:v>
                </c:pt>
                <c:pt idx="10">
                  <c:v>127.67676767676768</c:v>
                </c:pt>
                <c:pt idx="11">
                  <c:v>137.37373737373736</c:v>
                </c:pt>
                <c:pt idx="12">
                  <c:v>154.54545454545453</c:v>
                </c:pt>
                <c:pt idx="13">
                  <c:v>174.14141414141412</c:v>
                </c:pt>
                <c:pt idx="14">
                  <c:v>191.5151515151515</c:v>
                </c:pt>
                <c:pt idx="15">
                  <c:v>260.80808080808083</c:v>
                </c:pt>
              </c:numCache>
            </c:numRef>
          </c:val>
          <c:smooth val="0"/>
          <c:extLst>
            <c:ext xmlns:c16="http://schemas.microsoft.com/office/drawing/2014/chart" uri="{C3380CC4-5D6E-409C-BE32-E72D297353CC}">
              <c16:uniqueId val="{00000000-AF09-4F07-9736-3237BB574378}"/>
            </c:ext>
          </c:extLst>
        </c:ser>
        <c:ser>
          <c:idx val="1"/>
          <c:order val="1"/>
          <c:tx>
            <c:strRef>
              <c:f>'Graphique 5'!$B$20</c:f>
              <c:strCache>
                <c:ptCount val="1"/>
                <c:pt idx="0">
                  <c:v>Académie</c:v>
                </c:pt>
              </c:strCache>
            </c:strRef>
          </c:tx>
          <c:spPr>
            <a:ln w="28575" cap="rnd">
              <a:solidFill>
                <a:schemeClr val="accent2"/>
              </a:solidFill>
              <a:round/>
            </a:ln>
            <a:effectLst/>
          </c:spPr>
          <c:marker>
            <c:symbol val="none"/>
          </c:marker>
          <c:cat>
            <c:strRef>
              <c:f>'Graphique 5'!$C$16:$R$16</c:f>
              <c:strCache>
                <c:ptCount val="16"/>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pt idx="14">
                  <c:v>2020</c:v>
                </c:pt>
                <c:pt idx="15">
                  <c:v>2021</c:v>
                </c:pt>
              </c:strCache>
            </c:strRef>
          </c:cat>
          <c:val>
            <c:numRef>
              <c:f>'Graphique 5'!$C$20:$R$20</c:f>
              <c:numCache>
                <c:formatCode>0</c:formatCode>
                <c:ptCount val="16"/>
                <c:pt idx="0">
                  <c:v>100</c:v>
                </c:pt>
                <c:pt idx="1">
                  <c:v>105.01508295625943</c:v>
                </c:pt>
                <c:pt idx="2">
                  <c:v>105.41370394311571</c:v>
                </c:pt>
                <c:pt idx="3">
                  <c:v>106.81965093729799</c:v>
                </c:pt>
                <c:pt idx="4">
                  <c:v>108.29023917259211</c:v>
                </c:pt>
                <c:pt idx="5">
                  <c:v>111.24218918336565</c:v>
                </c:pt>
                <c:pt idx="6">
                  <c:v>110.17022193492782</c:v>
                </c:pt>
                <c:pt idx="7">
                  <c:v>105.47295841413489</c:v>
                </c:pt>
                <c:pt idx="8">
                  <c:v>99.423615600086194</c:v>
                </c:pt>
                <c:pt idx="9">
                  <c:v>99.617539323421681</c:v>
                </c:pt>
                <c:pt idx="10">
                  <c:v>99.56367162249515</c:v>
                </c:pt>
                <c:pt idx="11">
                  <c:v>102.38633915104502</c:v>
                </c:pt>
                <c:pt idx="12">
                  <c:v>107.08360267183797</c:v>
                </c:pt>
                <c:pt idx="13">
                  <c:v>110.33721180780005</c:v>
                </c:pt>
                <c:pt idx="14">
                  <c:v>127.97349709114414</c:v>
                </c:pt>
                <c:pt idx="15">
                  <c:v>151.97155785391078</c:v>
                </c:pt>
              </c:numCache>
            </c:numRef>
          </c:val>
          <c:smooth val="0"/>
          <c:extLst>
            <c:ext xmlns:c16="http://schemas.microsoft.com/office/drawing/2014/chart" uri="{C3380CC4-5D6E-409C-BE32-E72D297353CC}">
              <c16:uniqueId val="{00000001-AF09-4F07-9736-3237BB574378}"/>
            </c:ext>
          </c:extLst>
        </c:ser>
        <c:dLbls>
          <c:showLegendKey val="0"/>
          <c:showVal val="0"/>
          <c:showCatName val="0"/>
          <c:showSerName val="0"/>
          <c:showPercent val="0"/>
          <c:showBubbleSize val="0"/>
        </c:dLbls>
        <c:smooth val="0"/>
        <c:axId val="1302375999"/>
        <c:axId val="1302374751"/>
      </c:lineChart>
      <c:catAx>
        <c:axId val="1302375999"/>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Narrow" panose="020B0606020202030204" pitchFamily="34" charset="0"/>
                <a:ea typeface="+mn-ea"/>
                <a:cs typeface="+mn-cs"/>
              </a:defRPr>
            </a:pPr>
            <a:endParaRPr lang="fr-FR"/>
          </a:p>
        </c:txPr>
        <c:crossAx val="1302374751"/>
        <c:crossesAt val="0"/>
        <c:auto val="1"/>
        <c:lblAlgn val="ctr"/>
        <c:lblOffset val="100"/>
        <c:noMultiLvlLbl val="0"/>
      </c:catAx>
      <c:valAx>
        <c:axId val="1302374751"/>
        <c:scaling>
          <c:orientation val="minMax"/>
          <c:min val="9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Narrow" panose="020B0606020202030204" pitchFamily="34" charset="0"/>
                <a:ea typeface="+mn-ea"/>
                <a:cs typeface="+mn-cs"/>
              </a:defRPr>
            </a:pPr>
            <a:endParaRPr lang="fr-FR"/>
          </a:p>
        </c:txPr>
        <c:crossAx val="1302375999"/>
        <c:crosses val="autoZero"/>
        <c:crossBetween val="midCat"/>
      </c:valAx>
      <c:spPr>
        <a:noFill/>
        <a:ln>
          <a:noFill/>
        </a:ln>
        <a:effectLst/>
      </c:spPr>
    </c:plotArea>
    <c:legend>
      <c:legendPos val="t"/>
      <c:layout/>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Arial Narrow" panose="020B0606020202030204" pitchFamily="34" charset="0"/>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a:latin typeface="Arial Narrow" panose="020B0606020202030204" pitchFamily="34" charset="0"/>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0</xdr:col>
      <xdr:colOff>0</xdr:colOff>
      <xdr:row>2</xdr:row>
      <xdr:rowOff>57150</xdr:rowOff>
    </xdr:from>
    <xdr:to>
      <xdr:col>15</xdr:col>
      <xdr:colOff>600074</xdr:colOff>
      <xdr:row>23</xdr:row>
      <xdr:rowOff>28575</xdr:rowOff>
    </xdr:to>
    <xdr:graphicFrame macro="">
      <xdr:nvGraphicFramePr>
        <xdr:cNvPr id="11" name="Graphique 10"/>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304799</xdr:colOff>
      <xdr:row>1</xdr:row>
      <xdr:rowOff>133350</xdr:rowOff>
    </xdr:from>
    <xdr:to>
      <xdr:col>6</xdr:col>
      <xdr:colOff>352424</xdr:colOff>
      <xdr:row>10</xdr:row>
      <xdr:rowOff>9525</xdr:rowOff>
    </xdr:to>
    <xdr:graphicFrame macro="">
      <xdr:nvGraphicFramePr>
        <xdr:cNvPr id="2" name="Graphique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xdr:row>
      <xdr:rowOff>76200</xdr:rowOff>
    </xdr:from>
    <xdr:to>
      <xdr:col>8</xdr:col>
      <xdr:colOff>714375</xdr:colOff>
      <xdr:row>13</xdr:row>
      <xdr:rowOff>176213</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1</xdr:row>
      <xdr:rowOff>114300</xdr:rowOff>
    </xdr:from>
    <xdr:to>
      <xdr:col>8</xdr:col>
      <xdr:colOff>509588</xdr:colOff>
      <xdr:row>14</xdr:row>
      <xdr:rowOff>9525</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57150</xdr:colOff>
      <xdr:row>1</xdr:row>
      <xdr:rowOff>9525</xdr:rowOff>
    </xdr:from>
    <xdr:to>
      <xdr:col>6</xdr:col>
      <xdr:colOff>657224</xdr:colOff>
      <xdr:row>13</xdr:row>
      <xdr:rowOff>47625</xdr:rowOff>
    </xdr:to>
    <xdr:graphicFrame macro="">
      <xdr:nvGraphicFramePr>
        <xdr:cNvPr id="2" name="Graphique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hème Office">
  <a:themeElements>
    <a:clrScheme name="Apprentissage">
      <a:dk1>
        <a:sysClr val="windowText" lastClr="000000"/>
      </a:dk1>
      <a:lt1>
        <a:sysClr val="window" lastClr="FFFFFF"/>
      </a:lt1>
      <a:dk2>
        <a:srgbClr val="44546A"/>
      </a:dk2>
      <a:lt2>
        <a:srgbClr val="E7E6E6"/>
      </a:lt2>
      <a:accent1>
        <a:srgbClr val="37A8DB"/>
      </a:accent1>
      <a:accent2>
        <a:srgbClr val="87CCEB"/>
      </a:accent2>
      <a:accent3>
        <a:srgbClr val="D7F0FB"/>
      </a:accent3>
      <a:accent4>
        <a:srgbClr val="5FBAE3"/>
      </a:accent4>
      <a:accent5>
        <a:srgbClr val="AFDEF3"/>
      </a:accent5>
      <a:accent6>
        <a:srgbClr val="EBF9FF"/>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Apprentissage">
    <a:dk1>
      <a:sysClr val="windowText" lastClr="000000"/>
    </a:dk1>
    <a:lt1>
      <a:sysClr val="window" lastClr="FFFFFF"/>
    </a:lt1>
    <a:dk2>
      <a:srgbClr val="44546A"/>
    </a:dk2>
    <a:lt2>
      <a:srgbClr val="E7E6E6"/>
    </a:lt2>
    <a:accent1>
      <a:srgbClr val="37A8DB"/>
    </a:accent1>
    <a:accent2>
      <a:srgbClr val="87CCEB"/>
    </a:accent2>
    <a:accent3>
      <a:srgbClr val="D7F0FB"/>
    </a:accent3>
    <a:accent4>
      <a:srgbClr val="5FBAE3"/>
    </a:accent4>
    <a:accent5>
      <a:srgbClr val="AFDEF3"/>
    </a:accent5>
    <a:accent6>
      <a:srgbClr val="EBF9FF"/>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499984740745262"/>
  </sheetPr>
  <dimension ref="A1:M697"/>
  <sheetViews>
    <sheetView tabSelected="1" workbookViewId="0"/>
  </sheetViews>
  <sheetFormatPr baseColWidth="10" defaultRowHeight="282.75" customHeight="1" x14ac:dyDescent="0.25"/>
  <sheetData>
    <row r="1" spans="1:13" ht="15" x14ac:dyDescent="0.25"/>
    <row r="2" spans="1:13" ht="15" x14ac:dyDescent="0.25">
      <c r="A2" s="187" t="s">
        <v>150</v>
      </c>
      <c r="B2" s="187"/>
      <c r="C2" s="187"/>
      <c r="D2" s="187"/>
      <c r="E2" s="187"/>
      <c r="F2" s="187"/>
    </row>
    <row r="3" spans="1:13" ht="15" x14ac:dyDescent="0.25">
      <c r="A3" s="187" t="s">
        <v>122</v>
      </c>
      <c r="B3" s="187"/>
      <c r="C3" s="187"/>
      <c r="D3" s="187"/>
      <c r="E3" s="187"/>
      <c r="F3" s="187"/>
    </row>
    <row r="4" spans="1:13" ht="65.25" customHeight="1" x14ac:dyDescent="0.25">
      <c r="A4" s="188" t="s">
        <v>151</v>
      </c>
      <c r="B4" s="188"/>
      <c r="C4" s="188"/>
      <c r="D4" s="188"/>
      <c r="E4" s="188"/>
      <c r="F4" s="188"/>
      <c r="G4" s="188"/>
      <c r="H4" s="188"/>
      <c r="I4" s="188"/>
      <c r="J4" s="188"/>
      <c r="K4" s="188"/>
      <c r="L4" s="188"/>
      <c r="M4" s="188"/>
    </row>
    <row r="5" spans="1:13" ht="15" x14ac:dyDescent="0.25">
      <c r="A5" s="187" t="s">
        <v>152</v>
      </c>
      <c r="B5" s="187"/>
      <c r="C5" s="187"/>
      <c r="D5" s="187"/>
      <c r="E5" s="187"/>
      <c r="F5" s="187"/>
    </row>
    <row r="6" spans="1:13" ht="39.75" customHeight="1" x14ac:dyDescent="0.25">
      <c r="A6" s="189" t="s">
        <v>153</v>
      </c>
      <c r="B6" s="189"/>
      <c r="C6" s="189"/>
      <c r="D6" s="189"/>
      <c r="E6" s="189"/>
      <c r="F6" s="189"/>
      <c r="G6" s="189"/>
      <c r="H6" s="189"/>
      <c r="I6" s="189"/>
      <c r="J6" s="189"/>
      <c r="K6" s="189"/>
      <c r="L6" s="189"/>
      <c r="M6" s="189"/>
    </row>
    <row r="7" spans="1:13" ht="15" customHeight="1" x14ac:dyDescent="0.25">
      <c r="A7" s="91"/>
      <c r="B7" s="91"/>
      <c r="C7" s="91"/>
      <c r="D7" s="91"/>
      <c r="E7" s="91"/>
      <c r="F7" s="91"/>
      <c r="G7" s="91"/>
      <c r="H7" s="91"/>
      <c r="I7" s="91"/>
      <c r="J7" s="91"/>
      <c r="K7" s="91"/>
      <c r="L7" s="91"/>
      <c r="M7" s="91"/>
    </row>
    <row r="8" spans="1:13" ht="15" customHeight="1" x14ac:dyDescent="0.25">
      <c r="A8" s="91"/>
      <c r="B8" s="91"/>
      <c r="C8" s="91"/>
      <c r="D8" s="91"/>
      <c r="E8" s="91"/>
      <c r="F8" s="91"/>
      <c r="G8" s="91"/>
      <c r="H8" s="91"/>
      <c r="I8" s="91"/>
      <c r="J8" s="91"/>
      <c r="K8" s="91"/>
      <c r="L8" s="91"/>
      <c r="M8" s="91"/>
    </row>
    <row r="9" spans="1:13" ht="15" customHeight="1" x14ac:dyDescent="0.25">
      <c r="A9" s="91"/>
      <c r="B9" s="91"/>
      <c r="C9" s="91"/>
      <c r="D9" s="91"/>
      <c r="E9" s="91"/>
      <c r="F9" s="91"/>
      <c r="G9" s="91"/>
      <c r="H9" s="91"/>
      <c r="I9" s="91"/>
      <c r="J9" s="91"/>
      <c r="K9" s="91"/>
      <c r="L9" s="91"/>
      <c r="M9" s="91"/>
    </row>
    <row r="10" spans="1:13" ht="15" x14ac:dyDescent="0.25">
      <c r="A10" s="187" t="s">
        <v>154</v>
      </c>
      <c r="B10" s="187"/>
      <c r="C10" s="187"/>
      <c r="D10" s="187"/>
      <c r="E10" s="187"/>
      <c r="F10" s="187"/>
    </row>
    <row r="11" spans="1:13" ht="65.25" customHeight="1" x14ac:dyDescent="0.25">
      <c r="A11" s="186" t="s">
        <v>155</v>
      </c>
      <c r="B11" s="186"/>
      <c r="C11" s="186"/>
      <c r="D11" s="186"/>
      <c r="E11" s="186"/>
      <c r="F11" s="186"/>
      <c r="G11" s="186"/>
      <c r="H11" s="186"/>
      <c r="I11" s="186"/>
      <c r="J11" s="186"/>
      <c r="K11" s="186"/>
      <c r="L11" s="186"/>
      <c r="M11" s="186"/>
    </row>
    <row r="12" spans="1:13" ht="15" x14ac:dyDescent="0.25">
      <c r="A12" s="90" t="s">
        <v>211</v>
      </c>
    </row>
    <row r="13" spans="1:13" ht="15" x14ac:dyDescent="0.25"/>
    <row r="14" spans="1:13" ht="15" x14ac:dyDescent="0.25"/>
    <row r="15" spans="1:13" ht="15" x14ac:dyDescent="0.25"/>
    <row r="16" spans="1:13" ht="15" x14ac:dyDescent="0.25"/>
    <row r="17" ht="15" customHeight="1" x14ac:dyDescent="0.25"/>
    <row r="18" ht="15" customHeight="1" x14ac:dyDescent="0.25"/>
    <row r="19" ht="15" customHeight="1" x14ac:dyDescent="0.25"/>
    <row r="20" ht="15" customHeight="1" x14ac:dyDescent="0.25"/>
    <row r="21" ht="15" customHeight="1" x14ac:dyDescent="0.25"/>
    <row r="22" ht="15" customHeight="1" x14ac:dyDescent="0.25"/>
    <row r="23" ht="15" customHeight="1" x14ac:dyDescent="0.25"/>
    <row r="24" ht="15" customHeight="1" x14ac:dyDescent="0.25"/>
    <row r="25" ht="15" customHeight="1" x14ac:dyDescent="0.25"/>
    <row r="26" ht="15" customHeight="1" x14ac:dyDescent="0.25"/>
    <row r="27" ht="15" customHeight="1" x14ac:dyDescent="0.25"/>
    <row r="28" ht="15" customHeight="1" x14ac:dyDescent="0.25"/>
    <row r="29" ht="15" customHeight="1" x14ac:dyDescent="0.25"/>
    <row r="30" ht="15" customHeight="1" x14ac:dyDescent="0.25"/>
    <row r="31" ht="15" customHeight="1" x14ac:dyDescent="0.25"/>
    <row r="32" ht="15" customHeight="1" x14ac:dyDescent="0.25"/>
    <row r="33" ht="15" customHeight="1" x14ac:dyDescent="0.25"/>
    <row r="34" ht="15" customHeight="1" x14ac:dyDescent="0.25"/>
    <row r="35" ht="15" customHeight="1" x14ac:dyDescent="0.25"/>
    <row r="36" ht="15" customHeight="1" x14ac:dyDescent="0.25"/>
    <row r="37" ht="15" customHeight="1" x14ac:dyDescent="0.25"/>
    <row r="38" ht="15" customHeight="1" x14ac:dyDescent="0.25"/>
    <row r="39" ht="15" customHeight="1" x14ac:dyDescent="0.25"/>
    <row r="40" ht="15" customHeight="1" x14ac:dyDescent="0.25"/>
    <row r="41" ht="15" customHeight="1" x14ac:dyDescent="0.25"/>
    <row r="42" ht="15" customHeight="1" x14ac:dyDescent="0.25"/>
    <row r="43" ht="15" customHeight="1" x14ac:dyDescent="0.25"/>
    <row r="44" ht="15" customHeight="1" x14ac:dyDescent="0.25"/>
    <row r="45" ht="15" customHeight="1" x14ac:dyDescent="0.25"/>
    <row r="46" ht="15" customHeight="1" x14ac:dyDescent="0.25"/>
    <row r="47" ht="15" customHeight="1" x14ac:dyDescent="0.25"/>
    <row r="48" ht="15" customHeight="1" x14ac:dyDescent="0.25"/>
    <row r="49" ht="15" customHeight="1" x14ac:dyDescent="0.25"/>
    <row r="50" ht="15" customHeight="1" x14ac:dyDescent="0.25"/>
    <row r="51" ht="15" customHeight="1" x14ac:dyDescent="0.25"/>
    <row r="52" ht="15" customHeight="1" x14ac:dyDescent="0.25"/>
    <row r="53" ht="15" customHeight="1" x14ac:dyDescent="0.25"/>
    <row r="54" ht="15" customHeight="1" x14ac:dyDescent="0.25"/>
    <row r="55" ht="15" customHeight="1" x14ac:dyDescent="0.25"/>
    <row r="56" ht="15" customHeight="1" x14ac:dyDescent="0.25"/>
    <row r="57" ht="15" customHeight="1" x14ac:dyDescent="0.25"/>
    <row r="58" ht="15" customHeight="1" x14ac:dyDescent="0.25"/>
    <row r="59" ht="15" customHeight="1" x14ac:dyDescent="0.25"/>
    <row r="60" ht="15" customHeight="1" x14ac:dyDescent="0.25"/>
    <row r="61" ht="15" customHeight="1" x14ac:dyDescent="0.25"/>
    <row r="62" ht="15" customHeight="1" x14ac:dyDescent="0.25"/>
    <row r="63" ht="15" customHeight="1" x14ac:dyDescent="0.25"/>
    <row r="64" ht="15" customHeight="1" x14ac:dyDescent="0.25"/>
    <row r="65" ht="15" customHeight="1" x14ac:dyDescent="0.25"/>
    <row r="66" ht="15" customHeight="1" x14ac:dyDescent="0.25"/>
    <row r="67" ht="15" customHeight="1" x14ac:dyDescent="0.25"/>
    <row r="68" ht="15" customHeight="1" x14ac:dyDescent="0.25"/>
    <row r="69" ht="15" customHeight="1" x14ac:dyDescent="0.25"/>
    <row r="70" ht="15" customHeight="1" x14ac:dyDescent="0.25"/>
    <row r="71" ht="15" customHeight="1" x14ac:dyDescent="0.25"/>
    <row r="72" ht="15" customHeight="1" x14ac:dyDescent="0.25"/>
    <row r="73" ht="15" customHeight="1" x14ac:dyDescent="0.25"/>
    <row r="74" ht="15" customHeight="1" x14ac:dyDescent="0.25"/>
    <row r="75" ht="15" customHeight="1" x14ac:dyDescent="0.25"/>
    <row r="76" ht="15" customHeight="1" x14ac:dyDescent="0.25"/>
    <row r="77" ht="15" customHeight="1" x14ac:dyDescent="0.25"/>
    <row r="78" ht="15" customHeight="1" x14ac:dyDescent="0.25"/>
    <row r="79" ht="15" customHeight="1" x14ac:dyDescent="0.25"/>
    <row r="80" ht="15" customHeight="1" x14ac:dyDescent="0.25"/>
    <row r="81" ht="15" customHeight="1" x14ac:dyDescent="0.25"/>
    <row r="82" ht="15" customHeight="1" x14ac:dyDescent="0.25"/>
    <row r="83" ht="15" customHeight="1" x14ac:dyDescent="0.25"/>
    <row r="84" ht="15" customHeight="1" x14ac:dyDescent="0.25"/>
    <row r="85" ht="15" customHeight="1" x14ac:dyDescent="0.25"/>
    <row r="86" ht="15" customHeight="1" x14ac:dyDescent="0.25"/>
    <row r="87" ht="15" customHeight="1" x14ac:dyDescent="0.25"/>
    <row r="88" ht="15" customHeight="1" x14ac:dyDescent="0.25"/>
    <row r="89" ht="15" customHeight="1" x14ac:dyDescent="0.25"/>
    <row r="90" ht="15" customHeight="1" x14ac:dyDescent="0.25"/>
    <row r="91" ht="15" customHeight="1" x14ac:dyDescent="0.25"/>
    <row r="92" ht="15" customHeight="1" x14ac:dyDescent="0.25"/>
    <row r="93" ht="15" customHeight="1" x14ac:dyDescent="0.25"/>
    <row r="94" ht="15" customHeight="1" x14ac:dyDescent="0.25"/>
    <row r="95" ht="15" customHeight="1" x14ac:dyDescent="0.25"/>
    <row r="96" ht="15" customHeight="1" x14ac:dyDescent="0.25"/>
    <row r="97" ht="15" customHeight="1" x14ac:dyDescent="0.25"/>
    <row r="98" ht="15" customHeight="1" x14ac:dyDescent="0.25"/>
    <row r="99" ht="15" customHeight="1" x14ac:dyDescent="0.25"/>
    <row r="100" ht="15" customHeight="1" x14ac:dyDescent="0.25"/>
    <row r="101" ht="15" customHeight="1" x14ac:dyDescent="0.25"/>
    <row r="102" ht="15" customHeight="1" x14ac:dyDescent="0.25"/>
    <row r="103" ht="15" customHeight="1" x14ac:dyDescent="0.25"/>
    <row r="104" ht="15" customHeight="1" x14ac:dyDescent="0.25"/>
    <row r="105" ht="15" customHeight="1" x14ac:dyDescent="0.25"/>
    <row r="106" ht="15" customHeight="1" x14ac:dyDescent="0.25"/>
    <row r="107" ht="15" customHeight="1" x14ac:dyDescent="0.25"/>
    <row r="108" ht="15" customHeight="1" x14ac:dyDescent="0.25"/>
    <row r="109" ht="15" customHeight="1" x14ac:dyDescent="0.25"/>
    <row r="110" ht="15" customHeight="1" x14ac:dyDescent="0.25"/>
    <row r="111" ht="15" customHeight="1" x14ac:dyDescent="0.25"/>
    <row r="112" ht="15" customHeight="1" x14ac:dyDescent="0.25"/>
    <row r="113" ht="15" customHeight="1" x14ac:dyDescent="0.25"/>
    <row r="114" ht="15" customHeight="1" x14ac:dyDescent="0.25"/>
    <row r="115" ht="15" customHeight="1" x14ac:dyDescent="0.25"/>
    <row r="116" ht="15" customHeight="1" x14ac:dyDescent="0.25"/>
    <row r="117" ht="15" customHeight="1" x14ac:dyDescent="0.25"/>
    <row r="118" ht="15" customHeight="1" x14ac:dyDescent="0.25"/>
    <row r="119" ht="15" customHeight="1" x14ac:dyDescent="0.25"/>
    <row r="120" ht="15" customHeight="1" x14ac:dyDescent="0.25"/>
    <row r="121" ht="15" customHeight="1" x14ac:dyDescent="0.25"/>
    <row r="122" ht="15" customHeight="1" x14ac:dyDescent="0.25"/>
    <row r="123" ht="15" customHeight="1" x14ac:dyDescent="0.25"/>
    <row r="124" ht="15" customHeight="1" x14ac:dyDescent="0.25"/>
    <row r="125" ht="15" customHeight="1" x14ac:dyDescent="0.25"/>
    <row r="126" ht="15" customHeight="1" x14ac:dyDescent="0.25"/>
    <row r="127" ht="15" customHeight="1" x14ac:dyDescent="0.25"/>
    <row r="128" ht="15" customHeight="1" x14ac:dyDescent="0.25"/>
    <row r="129" ht="15" customHeight="1" x14ac:dyDescent="0.25"/>
    <row r="130" ht="15" customHeight="1" x14ac:dyDescent="0.25"/>
    <row r="131" ht="15" customHeight="1" x14ac:dyDescent="0.25"/>
    <row r="132" ht="15" customHeight="1" x14ac:dyDescent="0.25"/>
    <row r="133" ht="15" customHeight="1" x14ac:dyDescent="0.25"/>
    <row r="134" ht="15" customHeight="1" x14ac:dyDescent="0.25"/>
    <row r="135" ht="15" customHeight="1" x14ac:dyDescent="0.25"/>
    <row r="136" ht="15" customHeight="1" x14ac:dyDescent="0.25"/>
    <row r="137" ht="15" customHeight="1" x14ac:dyDescent="0.25"/>
    <row r="138" ht="15" customHeight="1" x14ac:dyDescent="0.25"/>
    <row r="139" ht="15" customHeight="1" x14ac:dyDescent="0.25"/>
    <row r="140" ht="15" customHeight="1" x14ac:dyDescent="0.25"/>
    <row r="141" ht="15" customHeight="1" x14ac:dyDescent="0.25"/>
    <row r="142" ht="15" customHeight="1" x14ac:dyDescent="0.25"/>
    <row r="143" ht="15" customHeight="1" x14ac:dyDescent="0.25"/>
    <row r="144" ht="15" customHeight="1" x14ac:dyDescent="0.25"/>
    <row r="145" ht="15" customHeight="1" x14ac:dyDescent="0.25"/>
    <row r="146" ht="15" customHeight="1" x14ac:dyDescent="0.25"/>
    <row r="147" ht="15" customHeight="1" x14ac:dyDescent="0.25"/>
    <row r="148" ht="15" customHeight="1" x14ac:dyDescent="0.25"/>
    <row r="149" ht="15" customHeight="1" x14ac:dyDescent="0.25"/>
    <row r="150" ht="15" customHeight="1" x14ac:dyDescent="0.25"/>
    <row r="151" ht="15" customHeight="1" x14ac:dyDescent="0.25"/>
    <row r="152" ht="15" customHeight="1" x14ac:dyDescent="0.25"/>
    <row r="153" ht="15" customHeight="1" x14ac:dyDescent="0.25"/>
    <row r="154" ht="15" customHeight="1" x14ac:dyDescent="0.25"/>
    <row r="155" ht="15" customHeight="1" x14ac:dyDescent="0.25"/>
    <row r="156" ht="15" customHeight="1" x14ac:dyDescent="0.25"/>
    <row r="157" ht="15" customHeight="1" x14ac:dyDescent="0.25"/>
    <row r="158" ht="15" customHeight="1" x14ac:dyDescent="0.25"/>
    <row r="159" ht="15" customHeight="1" x14ac:dyDescent="0.25"/>
    <row r="160" ht="15" customHeight="1" x14ac:dyDescent="0.25"/>
    <row r="161" ht="15" customHeight="1" x14ac:dyDescent="0.25"/>
    <row r="162" ht="15" customHeight="1" x14ac:dyDescent="0.25"/>
    <row r="163" ht="15" customHeight="1" x14ac:dyDescent="0.25"/>
    <row r="164" ht="15" customHeight="1" x14ac:dyDescent="0.25"/>
    <row r="165" ht="15" customHeight="1" x14ac:dyDescent="0.25"/>
    <row r="166" ht="15" customHeight="1" x14ac:dyDescent="0.25"/>
    <row r="167" ht="15" customHeight="1" x14ac:dyDescent="0.25"/>
    <row r="168" ht="15" customHeight="1" x14ac:dyDescent="0.25"/>
    <row r="169" ht="15" customHeight="1" x14ac:dyDescent="0.25"/>
    <row r="170" ht="15" customHeight="1" x14ac:dyDescent="0.25"/>
    <row r="171" ht="15" customHeight="1" x14ac:dyDescent="0.25"/>
    <row r="172" ht="15" customHeight="1" x14ac:dyDescent="0.25"/>
    <row r="173" ht="15" customHeight="1" x14ac:dyDescent="0.25"/>
    <row r="174" ht="15" customHeight="1" x14ac:dyDescent="0.25"/>
    <row r="175" ht="15" customHeight="1" x14ac:dyDescent="0.25"/>
    <row r="176" ht="15" customHeight="1" x14ac:dyDescent="0.25"/>
    <row r="177" ht="15" customHeight="1" x14ac:dyDescent="0.25"/>
    <row r="178" ht="15" customHeight="1" x14ac:dyDescent="0.25"/>
    <row r="179" ht="15" customHeight="1" x14ac:dyDescent="0.25"/>
    <row r="180" ht="15" customHeight="1" x14ac:dyDescent="0.25"/>
    <row r="181" ht="15" customHeight="1" x14ac:dyDescent="0.25"/>
    <row r="182" ht="15" customHeight="1" x14ac:dyDescent="0.25"/>
    <row r="183" ht="15" customHeight="1" x14ac:dyDescent="0.25"/>
    <row r="184" ht="15" customHeight="1" x14ac:dyDescent="0.25"/>
    <row r="185" ht="15" customHeight="1" x14ac:dyDescent="0.25"/>
    <row r="186" ht="15" customHeight="1" x14ac:dyDescent="0.25"/>
    <row r="187" ht="15" customHeight="1" x14ac:dyDescent="0.25"/>
    <row r="188" ht="15" customHeight="1" x14ac:dyDescent="0.25"/>
    <row r="189" ht="15" customHeight="1" x14ac:dyDescent="0.25"/>
    <row r="190" ht="15" customHeight="1" x14ac:dyDescent="0.25"/>
    <row r="191" ht="15" customHeight="1" x14ac:dyDescent="0.25"/>
    <row r="192" ht="15" customHeight="1" x14ac:dyDescent="0.25"/>
    <row r="193" ht="15" customHeight="1" x14ac:dyDescent="0.25"/>
    <row r="194" ht="15" customHeight="1" x14ac:dyDescent="0.25"/>
    <row r="195" ht="15" customHeight="1" x14ac:dyDescent="0.25"/>
    <row r="196" ht="15" customHeight="1" x14ac:dyDescent="0.25"/>
    <row r="197" ht="15" customHeight="1" x14ac:dyDescent="0.25"/>
    <row r="198" ht="15" customHeight="1" x14ac:dyDescent="0.25"/>
    <row r="199" ht="15" customHeight="1" x14ac:dyDescent="0.25"/>
    <row r="200" ht="15" customHeight="1" x14ac:dyDescent="0.25"/>
    <row r="201" ht="15" customHeight="1" x14ac:dyDescent="0.25"/>
    <row r="202" ht="15" customHeight="1" x14ac:dyDescent="0.25"/>
    <row r="203" ht="15" customHeight="1" x14ac:dyDescent="0.25"/>
    <row r="204" ht="15" customHeight="1" x14ac:dyDescent="0.25"/>
    <row r="205" ht="15" customHeight="1" x14ac:dyDescent="0.25"/>
    <row r="206" ht="15" customHeight="1" x14ac:dyDescent="0.25"/>
    <row r="207" ht="15" customHeight="1" x14ac:dyDescent="0.25"/>
    <row r="208" ht="15" customHeight="1" x14ac:dyDescent="0.25"/>
    <row r="209" ht="15" customHeight="1" x14ac:dyDescent="0.25"/>
    <row r="210" ht="15" customHeight="1" x14ac:dyDescent="0.25"/>
    <row r="211" ht="15" customHeight="1" x14ac:dyDescent="0.25"/>
    <row r="212" ht="15" customHeight="1" x14ac:dyDescent="0.25"/>
    <row r="213" ht="15" customHeight="1" x14ac:dyDescent="0.25"/>
    <row r="214" ht="15" customHeight="1" x14ac:dyDescent="0.25"/>
    <row r="215" ht="15" customHeight="1" x14ac:dyDescent="0.25"/>
    <row r="216" ht="15" customHeight="1" x14ac:dyDescent="0.25"/>
    <row r="217" ht="15" customHeight="1" x14ac:dyDescent="0.25"/>
    <row r="218" ht="15" customHeight="1" x14ac:dyDescent="0.25"/>
    <row r="219" ht="15" customHeight="1" x14ac:dyDescent="0.25"/>
    <row r="220" ht="15" customHeight="1" x14ac:dyDescent="0.25"/>
    <row r="221" ht="15" customHeight="1" x14ac:dyDescent="0.25"/>
    <row r="222" ht="15" customHeight="1" x14ac:dyDescent="0.25"/>
    <row r="223" ht="15" customHeight="1" x14ac:dyDescent="0.25"/>
    <row r="224"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row r="232" ht="15" customHeight="1" x14ac:dyDescent="0.25"/>
    <row r="233" ht="15" customHeight="1" x14ac:dyDescent="0.25"/>
    <row r="234" ht="15" customHeight="1" x14ac:dyDescent="0.25"/>
    <row r="235" ht="15" customHeight="1" x14ac:dyDescent="0.25"/>
    <row r="236" ht="15" customHeight="1" x14ac:dyDescent="0.25"/>
    <row r="237" ht="15" customHeight="1" x14ac:dyDescent="0.25"/>
    <row r="238" ht="15" customHeight="1" x14ac:dyDescent="0.25"/>
    <row r="239" ht="15" customHeight="1" x14ac:dyDescent="0.25"/>
    <row r="240" ht="15" customHeight="1" x14ac:dyDescent="0.25"/>
    <row r="241" ht="15" customHeight="1" x14ac:dyDescent="0.25"/>
    <row r="242" ht="15" customHeight="1" x14ac:dyDescent="0.25"/>
    <row r="243" ht="15" customHeight="1" x14ac:dyDescent="0.25"/>
    <row r="244" ht="15" customHeight="1" x14ac:dyDescent="0.25"/>
    <row r="245" ht="15" customHeight="1" x14ac:dyDescent="0.25"/>
    <row r="246" ht="15" customHeight="1" x14ac:dyDescent="0.25"/>
    <row r="247" ht="15" customHeight="1" x14ac:dyDescent="0.25"/>
    <row r="248" ht="15" customHeight="1" x14ac:dyDescent="0.25"/>
    <row r="249" ht="15" customHeight="1" x14ac:dyDescent="0.25"/>
    <row r="250" ht="15" customHeight="1" x14ac:dyDescent="0.25"/>
    <row r="251" ht="15" customHeight="1" x14ac:dyDescent="0.25"/>
    <row r="252" ht="15" customHeight="1" x14ac:dyDescent="0.25"/>
    <row r="253" ht="15" customHeight="1" x14ac:dyDescent="0.25"/>
    <row r="254" ht="15" customHeight="1" x14ac:dyDescent="0.25"/>
    <row r="255" ht="15" customHeight="1" x14ac:dyDescent="0.25"/>
    <row r="256" ht="15" customHeight="1" x14ac:dyDescent="0.25"/>
    <row r="257" ht="15" customHeight="1" x14ac:dyDescent="0.25"/>
    <row r="258" ht="15" customHeight="1" x14ac:dyDescent="0.25"/>
    <row r="259" ht="15" customHeight="1" x14ac:dyDescent="0.25"/>
    <row r="260" ht="15" customHeight="1" x14ac:dyDescent="0.25"/>
    <row r="261" ht="15" customHeight="1" x14ac:dyDescent="0.25"/>
    <row r="262" ht="15" customHeight="1" x14ac:dyDescent="0.25"/>
    <row r="263" ht="15" customHeight="1" x14ac:dyDescent="0.25"/>
    <row r="264" ht="15" customHeight="1" x14ac:dyDescent="0.25"/>
    <row r="265" ht="15" customHeight="1" x14ac:dyDescent="0.25"/>
    <row r="266" ht="15" customHeight="1" x14ac:dyDescent="0.25"/>
    <row r="267" ht="15" customHeight="1" x14ac:dyDescent="0.25"/>
    <row r="268" ht="15" customHeight="1" x14ac:dyDescent="0.25"/>
    <row r="269" ht="15" customHeight="1" x14ac:dyDescent="0.25"/>
    <row r="270" ht="15" customHeight="1" x14ac:dyDescent="0.25"/>
    <row r="271" ht="15" customHeight="1" x14ac:dyDescent="0.25"/>
    <row r="272" ht="15" customHeight="1" x14ac:dyDescent="0.25"/>
    <row r="273" ht="15" customHeight="1" x14ac:dyDescent="0.25"/>
    <row r="274" ht="15" customHeight="1" x14ac:dyDescent="0.25"/>
    <row r="275" ht="15" customHeight="1" x14ac:dyDescent="0.25"/>
    <row r="276" ht="15" customHeight="1" x14ac:dyDescent="0.25"/>
    <row r="277" ht="15" customHeight="1" x14ac:dyDescent="0.25"/>
    <row r="278" ht="15" customHeight="1" x14ac:dyDescent="0.25"/>
    <row r="279" ht="15" customHeight="1" x14ac:dyDescent="0.25"/>
    <row r="280" ht="15" customHeight="1" x14ac:dyDescent="0.25"/>
    <row r="281" ht="15" customHeight="1" x14ac:dyDescent="0.25"/>
    <row r="282" ht="15" customHeight="1" x14ac:dyDescent="0.25"/>
    <row r="283" ht="15" customHeight="1" x14ac:dyDescent="0.25"/>
    <row r="284" ht="15" customHeight="1" x14ac:dyDescent="0.25"/>
    <row r="285" ht="15" customHeight="1" x14ac:dyDescent="0.25"/>
    <row r="286" ht="15" customHeight="1" x14ac:dyDescent="0.25"/>
    <row r="287" ht="15" customHeight="1" x14ac:dyDescent="0.25"/>
    <row r="288" ht="15" customHeight="1" x14ac:dyDescent="0.25"/>
    <row r="289" ht="15" customHeight="1" x14ac:dyDescent="0.25"/>
    <row r="290" ht="15" customHeight="1" x14ac:dyDescent="0.25"/>
    <row r="291" ht="15" customHeight="1" x14ac:dyDescent="0.25"/>
    <row r="292" ht="15" customHeight="1" x14ac:dyDescent="0.25"/>
    <row r="293" ht="15" customHeight="1" x14ac:dyDescent="0.25"/>
    <row r="294" ht="15" customHeight="1" x14ac:dyDescent="0.25"/>
    <row r="295" ht="15" customHeight="1" x14ac:dyDescent="0.25"/>
    <row r="296" ht="15" customHeight="1" x14ac:dyDescent="0.25"/>
    <row r="297" ht="15" customHeight="1" x14ac:dyDescent="0.25"/>
    <row r="298" ht="15" customHeight="1" x14ac:dyDescent="0.25"/>
    <row r="299" ht="15" customHeight="1" x14ac:dyDescent="0.25"/>
    <row r="300" ht="15" customHeight="1" x14ac:dyDescent="0.25"/>
    <row r="301" ht="15" customHeight="1" x14ac:dyDescent="0.25"/>
    <row r="302" ht="15" customHeight="1" x14ac:dyDescent="0.25"/>
    <row r="303" ht="15" customHeight="1" x14ac:dyDescent="0.25"/>
    <row r="304" ht="15" customHeight="1" x14ac:dyDescent="0.25"/>
    <row r="305" ht="15" customHeight="1" x14ac:dyDescent="0.25"/>
    <row r="306" ht="15" customHeight="1" x14ac:dyDescent="0.25"/>
    <row r="307" ht="15" customHeight="1" x14ac:dyDescent="0.25"/>
    <row r="308" ht="15" customHeight="1" x14ac:dyDescent="0.25"/>
    <row r="309" ht="15" customHeight="1" x14ac:dyDescent="0.25"/>
    <row r="310" ht="15" customHeight="1" x14ac:dyDescent="0.25"/>
    <row r="311" ht="15" customHeight="1" x14ac:dyDescent="0.25"/>
    <row r="312" ht="15" customHeight="1" x14ac:dyDescent="0.25"/>
    <row r="313" ht="15" customHeight="1" x14ac:dyDescent="0.25"/>
    <row r="314" ht="15" customHeight="1" x14ac:dyDescent="0.25"/>
    <row r="315" ht="15" customHeight="1" x14ac:dyDescent="0.25"/>
    <row r="316" ht="15" customHeight="1" x14ac:dyDescent="0.25"/>
    <row r="317" ht="15" customHeight="1" x14ac:dyDescent="0.25"/>
    <row r="318" ht="15" customHeight="1" x14ac:dyDescent="0.25"/>
    <row r="319" ht="15" customHeight="1" x14ac:dyDescent="0.25"/>
    <row r="320" ht="15" customHeight="1" x14ac:dyDescent="0.25"/>
    <row r="321" ht="15" customHeight="1" x14ac:dyDescent="0.25"/>
    <row r="322" ht="15" customHeight="1" x14ac:dyDescent="0.25"/>
    <row r="323" ht="15" customHeight="1" x14ac:dyDescent="0.25"/>
    <row r="324" ht="15" customHeight="1" x14ac:dyDescent="0.25"/>
    <row r="325" ht="15" customHeight="1" x14ac:dyDescent="0.25"/>
    <row r="326" ht="15" customHeight="1" x14ac:dyDescent="0.25"/>
    <row r="327" ht="15" customHeight="1" x14ac:dyDescent="0.25"/>
    <row r="328" ht="15" customHeight="1" x14ac:dyDescent="0.25"/>
    <row r="329" ht="15" customHeight="1" x14ac:dyDescent="0.25"/>
    <row r="330" ht="15" customHeight="1" x14ac:dyDescent="0.25"/>
    <row r="331" ht="15" customHeight="1" x14ac:dyDescent="0.25"/>
    <row r="332" ht="15" customHeight="1" x14ac:dyDescent="0.25"/>
    <row r="333" ht="15" customHeight="1" x14ac:dyDescent="0.25"/>
    <row r="334" ht="15" customHeight="1" x14ac:dyDescent="0.25"/>
    <row r="335" ht="15" customHeight="1" x14ac:dyDescent="0.25"/>
    <row r="336" ht="15" customHeight="1" x14ac:dyDescent="0.25"/>
    <row r="337" ht="15" customHeight="1" x14ac:dyDescent="0.25"/>
    <row r="338" ht="15" customHeight="1" x14ac:dyDescent="0.25"/>
    <row r="339" ht="15" customHeight="1" x14ac:dyDescent="0.25"/>
    <row r="340" ht="15" customHeight="1" x14ac:dyDescent="0.25"/>
    <row r="341" ht="15" customHeight="1" x14ac:dyDescent="0.25"/>
    <row r="342" ht="15" customHeight="1" x14ac:dyDescent="0.25"/>
    <row r="343" ht="15" customHeight="1" x14ac:dyDescent="0.25"/>
    <row r="344" ht="15" customHeight="1" x14ac:dyDescent="0.25"/>
    <row r="345" ht="15" customHeight="1" x14ac:dyDescent="0.25"/>
    <row r="346" ht="15" customHeight="1" x14ac:dyDescent="0.25"/>
    <row r="347" ht="15" customHeight="1" x14ac:dyDescent="0.25"/>
    <row r="348" ht="15" customHeight="1" x14ac:dyDescent="0.25"/>
    <row r="349" ht="15" customHeight="1" x14ac:dyDescent="0.25"/>
    <row r="350" ht="15" customHeight="1" x14ac:dyDescent="0.25"/>
    <row r="351" ht="15" customHeight="1" x14ac:dyDescent="0.25"/>
    <row r="352" ht="15" customHeight="1" x14ac:dyDescent="0.25"/>
    <row r="353" ht="15" customHeight="1" x14ac:dyDescent="0.25"/>
    <row r="354" ht="15" customHeight="1" x14ac:dyDescent="0.25"/>
    <row r="355" ht="15" customHeight="1" x14ac:dyDescent="0.25"/>
    <row r="356" ht="15" customHeight="1" x14ac:dyDescent="0.25"/>
    <row r="357" ht="15" customHeight="1" x14ac:dyDescent="0.25"/>
    <row r="358" ht="15" customHeight="1" x14ac:dyDescent="0.25"/>
    <row r="359" ht="15" customHeight="1" x14ac:dyDescent="0.25"/>
    <row r="360" ht="15" customHeight="1" x14ac:dyDescent="0.25"/>
    <row r="361" ht="15" customHeight="1" x14ac:dyDescent="0.25"/>
    <row r="362" ht="15" customHeight="1" x14ac:dyDescent="0.25"/>
    <row r="363" ht="15" customHeight="1" x14ac:dyDescent="0.25"/>
    <row r="364" ht="15" customHeight="1" x14ac:dyDescent="0.25"/>
    <row r="365" ht="15" customHeight="1" x14ac:dyDescent="0.25"/>
    <row r="366" ht="15" customHeight="1" x14ac:dyDescent="0.25"/>
    <row r="367" ht="15" customHeight="1" x14ac:dyDescent="0.25"/>
    <row r="368" ht="15" customHeight="1" x14ac:dyDescent="0.25"/>
    <row r="369" ht="15" customHeight="1" x14ac:dyDescent="0.25"/>
    <row r="370" ht="15" customHeight="1" x14ac:dyDescent="0.25"/>
    <row r="371" ht="15" customHeight="1" x14ac:dyDescent="0.25"/>
    <row r="372" ht="15" customHeight="1" x14ac:dyDescent="0.25"/>
    <row r="373" ht="15" customHeight="1" x14ac:dyDescent="0.25"/>
    <row r="374" ht="15" customHeight="1" x14ac:dyDescent="0.25"/>
    <row r="375" ht="15" customHeight="1" x14ac:dyDescent="0.25"/>
    <row r="376" ht="15" customHeight="1" x14ac:dyDescent="0.25"/>
    <row r="377" ht="15" customHeight="1" x14ac:dyDescent="0.25"/>
    <row r="378" ht="15" customHeight="1" x14ac:dyDescent="0.25"/>
    <row r="379" ht="15" customHeight="1" x14ac:dyDescent="0.25"/>
    <row r="380" ht="15" customHeight="1" x14ac:dyDescent="0.25"/>
    <row r="381" ht="15" customHeight="1" x14ac:dyDescent="0.25"/>
    <row r="382" ht="15" customHeight="1" x14ac:dyDescent="0.25"/>
    <row r="383" ht="15" customHeight="1" x14ac:dyDescent="0.25"/>
    <row r="384" ht="15" customHeight="1" x14ac:dyDescent="0.25"/>
    <row r="385" ht="15" customHeight="1" x14ac:dyDescent="0.25"/>
    <row r="386" ht="15" customHeight="1" x14ac:dyDescent="0.25"/>
    <row r="387" ht="15" customHeight="1" x14ac:dyDescent="0.25"/>
    <row r="388" ht="15" customHeight="1" x14ac:dyDescent="0.25"/>
    <row r="389" ht="15" customHeight="1" x14ac:dyDescent="0.25"/>
    <row r="390" ht="15" customHeight="1" x14ac:dyDescent="0.25"/>
    <row r="391" ht="15" customHeight="1" x14ac:dyDescent="0.25"/>
    <row r="392" ht="15" customHeight="1" x14ac:dyDescent="0.25"/>
    <row r="393" ht="15" customHeight="1" x14ac:dyDescent="0.25"/>
    <row r="394" ht="15" customHeight="1" x14ac:dyDescent="0.25"/>
    <row r="395" ht="15" customHeight="1" x14ac:dyDescent="0.25"/>
    <row r="396" ht="15" customHeight="1" x14ac:dyDescent="0.25"/>
    <row r="397" ht="15" customHeight="1" x14ac:dyDescent="0.25"/>
    <row r="398" ht="15" customHeight="1" x14ac:dyDescent="0.25"/>
    <row r="399" ht="15" customHeight="1" x14ac:dyDescent="0.25"/>
    <row r="400" ht="15" customHeight="1" x14ac:dyDescent="0.25"/>
    <row r="401" ht="15" customHeight="1" x14ac:dyDescent="0.25"/>
    <row r="402" ht="15" customHeight="1" x14ac:dyDescent="0.25"/>
    <row r="403" ht="15" customHeight="1" x14ac:dyDescent="0.25"/>
    <row r="404" ht="15" customHeight="1" x14ac:dyDescent="0.25"/>
    <row r="405" ht="15" customHeight="1" x14ac:dyDescent="0.25"/>
    <row r="406" ht="15" customHeight="1" x14ac:dyDescent="0.25"/>
    <row r="407" ht="15" customHeight="1" x14ac:dyDescent="0.25"/>
    <row r="408" ht="15" customHeight="1" x14ac:dyDescent="0.25"/>
    <row r="409" ht="15" customHeight="1" x14ac:dyDescent="0.25"/>
    <row r="410" ht="15" customHeight="1" x14ac:dyDescent="0.25"/>
    <row r="411" ht="15" customHeight="1" x14ac:dyDescent="0.25"/>
    <row r="412" ht="15" customHeight="1" x14ac:dyDescent="0.25"/>
    <row r="413" ht="15" customHeight="1" x14ac:dyDescent="0.25"/>
    <row r="414" ht="15" customHeight="1" x14ac:dyDescent="0.25"/>
    <row r="415" ht="15" customHeight="1" x14ac:dyDescent="0.25"/>
    <row r="416" ht="15" customHeight="1" x14ac:dyDescent="0.25"/>
    <row r="417" ht="15" customHeight="1" x14ac:dyDescent="0.25"/>
    <row r="418" ht="15" customHeight="1" x14ac:dyDescent="0.25"/>
    <row r="419" ht="15" customHeight="1" x14ac:dyDescent="0.25"/>
    <row r="420" ht="15" customHeight="1" x14ac:dyDescent="0.25"/>
    <row r="421" ht="15" customHeight="1" x14ac:dyDescent="0.25"/>
    <row r="422" ht="15" customHeight="1" x14ac:dyDescent="0.25"/>
    <row r="423" ht="15" customHeight="1" x14ac:dyDescent="0.25"/>
    <row r="424" ht="15" customHeight="1" x14ac:dyDescent="0.25"/>
    <row r="425" ht="15" customHeight="1" x14ac:dyDescent="0.25"/>
    <row r="426" ht="15" customHeight="1" x14ac:dyDescent="0.25"/>
    <row r="427" ht="15" customHeight="1" x14ac:dyDescent="0.25"/>
    <row r="428" ht="15" customHeight="1" x14ac:dyDescent="0.25"/>
    <row r="429" ht="15" customHeight="1" x14ac:dyDescent="0.25"/>
    <row r="430" ht="15" customHeight="1" x14ac:dyDescent="0.25"/>
    <row r="431" ht="15" customHeight="1" x14ac:dyDescent="0.25"/>
    <row r="432" ht="15" customHeight="1" x14ac:dyDescent="0.25"/>
    <row r="433" ht="15" customHeight="1" x14ac:dyDescent="0.25"/>
    <row r="434" ht="15" customHeight="1" x14ac:dyDescent="0.25"/>
    <row r="435" ht="15" customHeight="1" x14ac:dyDescent="0.25"/>
    <row r="436" ht="15" customHeight="1" x14ac:dyDescent="0.25"/>
    <row r="437" ht="15" customHeight="1" x14ac:dyDescent="0.25"/>
    <row r="438" ht="15" customHeight="1" x14ac:dyDescent="0.25"/>
    <row r="439" ht="15" customHeight="1" x14ac:dyDescent="0.25"/>
    <row r="440" ht="15" customHeight="1" x14ac:dyDescent="0.25"/>
    <row r="441" ht="15" customHeight="1" x14ac:dyDescent="0.25"/>
    <row r="442" ht="15" customHeight="1" x14ac:dyDescent="0.25"/>
    <row r="443" ht="15" customHeight="1" x14ac:dyDescent="0.25"/>
    <row r="444" ht="15" customHeight="1" x14ac:dyDescent="0.25"/>
    <row r="445" ht="15" customHeight="1" x14ac:dyDescent="0.25"/>
    <row r="446" ht="15" customHeight="1" x14ac:dyDescent="0.25"/>
    <row r="447" ht="15" customHeight="1" x14ac:dyDescent="0.25"/>
    <row r="448" ht="15" customHeight="1" x14ac:dyDescent="0.25"/>
    <row r="449" ht="15" customHeight="1" x14ac:dyDescent="0.25"/>
    <row r="450" ht="15" customHeight="1" x14ac:dyDescent="0.25"/>
    <row r="451" ht="15" customHeight="1" x14ac:dyDescent="0.25"/>
    <row r="452" ht="15" customHeight="1" x14ac:dyDescent="0.25"/>
    <row r="453" ht="15" customHeight="1" x14ac:dyDescent="0.25"/>
    <row r="454" ht="15" customHeight="1" x14ac:dyDescent="0.25"/>
    <row r="455" ht="15" customHeight="1" x14ac:dyDescent="0.25"/>
    <row r="456" ht="15" customHeight="1" x14ac:dyDescent="0.25"/>
    <row r="457" ht="15" customHeight="1" x14ac:dyDescent="0.25"/>
    <row r="458" ht="15" customHeight="1" x14ac:dyDescent="0.25"/>
    <row r="459" ht="15" customHeight="1" x14ac:dyDescent="0.25"/>
    <row r="460" ht="15" customHeight="1" x14ac:dyDescent="0.25"/>
    <row r="461" ht="15" customHeight="1" x14ac:dyDescent="0.25"/>
    <row r="462" ht="15" customHeight="1" x14ac:dyDescent="0.25"/>
    <row r="463" ht="15" customHeight="1" x14ac:dyDescent="0.25"/>
    <row r="464" ht="15" customHeight="1" x14ac:dyDescent="0.25"/>
    <row r="465" ht="15" customHeight="1" x14ac:dyDescent="0.25"/>
    <row r="466" ht="15" customHeight="1" x14ac:dyDescent="0.25"/>
    <row r="467" ht="15" customHeight="1" x14ac:dyDescent="0.25"/>
    <row r="468" ht="15" customHeight="1" x14ac:dyDescent="0.25"/>
    <row r="469" ht="15" customHeight="1" x14ac:dyDescent="0.25"/>
    <row r="470" ht="15" customHeight="1" x14ac:dyDescent="0.25"/>
    <row r="471" ht="15" customHeight="1" x14ac:dyDescent="0.25"/>
    <row r="472" ht="15" customHeight="1" x14ac:dyDescent="0.25"/>
    <row r="473" ht="15" customHeight="1" x14ac:dyDescent="0.25"/>
    <row r="474" ht="15" customHeight="1" x14ac:dyDescent="0.25"/>
    <row r="475" ht="15" customHeight="1" x14ac:dyDescent="0.25"/>
    <row r="476" ht="15" customHeight="1" x14ac:dyDescent="0.25"/>
    <row r="477" ht="15" customHeight="1" x14ac:dyDescent="0.25"/>
    <row r="478" ht="15" customHeight="1" x14ac:dyDescent="0.25"/>
    <row r="479" ht="15" customHeight="1" x14ac:dyDescent="0.25"/>
    <row r="480" ht="15" customHeight="1" x14ac:dyDescent="0.25"/>
    <row r="481" ht="15" customHeight="1" x14ac:dyDescent="0.25"/>
    <row r="482" ht="15" customHeight="1" x14ac:dyDescent="0.25"/>
    <row r="483" ht="15" customHeight="1" x14ac:dyDescent="0.25"/>
    <row r="484" ht="15" customHeight="1" x14ac:dyDescent="0.25"/>
    <row r="485" ht="15" customHeight="1" x14ac:dyDescent="0.25"/>
    <row r="486" ht="15" customHeight="1" x14ac:dyDescent="0.25"/>
    <row r="487" ht="15" customHeight="1" x14ac:dyDescent="0.25"/>
    <row r="488" ht="15" customHeight="1" x14ac:dyDescent="0.25"/>
    <row r="489" ht="15" customHeight="1" x14ac:dyDescent="0.25"/>
    <row r="490" ht="15" customHeight="1" x14ac:dyDescent="0.25"/>
    <row r="491" ht="15" customHeight="1" x14ac:dyDescent="0.25"/>
    <row r="492" ht="15" customHeight="1" x14ac:dyDescent="0.25"/>
    <row r="493" ht="15" customHeight="1" x14ac:dyDescent="0.25"/>
    <row r="494" ht="15" customHeight="1" x14ac:dyDescent="0.25"/>
    <row r="495" ht="15" customHeight="1" x14ac:dyDescent="0.25"/>
    <row r="496" ht="15" customHeight="1" x14ac:dyDescent="0.25"/>
    <row r="497" ht="15" customHeight="1" x14ac:dyDescent="0.25"/>
    <row r="498" ht="15" customHeight="1" x14ac:dyDescent="0.25"/>
    <row r="499" ht="15" customHeight="1" x14ac:dyDescent="0.25"/>
    <row r="500" ht="15" customHeight="1" x14ac:dyDescent="0.25"/>
    <row r="501" ht="15" customHeight="1" x14ac:dyDescent="0.25"/>
    <row r="502" ht="15" customHeight="1" x14ac:dyDescent="0.25"/>
    <row r="503" ht="15" customHeight="1" x14ac:dyDescent="0.25"/>
    <row r="504" ht="15" customHeight="1" x14ac:dyDescent="0.25"/>
    <row r="505" ht="15" customHeight="1" x14ac:dyDescent="0.25"/>
    <row r="506" ht="15" customHeight="1" x14ac:dyDescent="0.25"/>
    <row r="507" ht="15" customHeight="1" x14ac:dyDescent="0.25"/>
    <row r="508" ht="15" customHeight="1" x14ac:dyDescent="0.25"/>
    <row r="509" ht="15" customHeight="1" x14ac:dyDescent="0.25"/>
    <row r="510" ht="15" customHeight="1" x14ac:dyDescent="0.25"/>
    <row r="511" ht="15" customHeight="1" x14ac:dyDescent="0.25"/>
    <row r="512" ht="15" customHeight="1" x14ac:dyDescent="0.25"/>
    <row r="513" ht="15" customHeight="1" x14ac:dyDescent="0.25"/>
    <row r="514" ht="15" customHeight="1" x14ac:dyDescent="0.25"/>
    <row r="515" ht="15" customHeight="1" x14ac:dyDescent="0.25"/>
    <row r="516" ht="15" customHeight="1" x14ac:dyDescent="0.25"/>
    <row r="517" ht="15" customHeight="1" x14ac:dyDescent="0.25"/>
    <row r="518" ht="15" customHeight="1" x14ac:dyDescent="0.25"/>
    <row r="519" ht="15" customHeight="1" x14ac:dyDescent="0.25"/>
    <row r="520" ht="15" customHeight="1" x14ac:dyDescent="0.25"/>
    <row r="521" ht="15" customHeight="1" x14ac:dyDescent="0.25"/>
    <row r="522" ht="15" customHeight="1" x14ac:dyDescent="0.25"/>
    <row r="523" ht="15" customHeight="1" x14ac:dyDescent="0.25"/>
    <row r="524" ht="15" customHeight="1" x14ac:dyDescent="0.25"/>
    <row r="525" ht="15" customHeight="1" x14ac:dyDescent="0.25"/>
    <row r="526" ht="15" customHeight="1" x14ac:dyDescent="0.25"/>
    <row r="527" ht="15" customHeight="1" x14ac:dyDescent="0.25"/>
    <row r="528" ht="15" customHeight="1" x14ac:dyDescent="0.25"/>
    <row r="529" ht="15" customHeight="1" x14ac:dyDescent="0.25"/>
    <row r="530" ht="15" customHeight="1" x14ac:dyDescent="0.25"/>
    <row r="531" ht="15" customHeight="1" x14ac:dyDescent="0.25"/>
    <row r="532" ht="15" customHeight="1" x14ac:dyDescent="0.25"/>
    <row r="533" ht="15" customHeight="1" x14ac:dyDescent="0.25"/>
    <row r="534" ht="15" customHeight="1" x14ac:dyDescent="0.25"/>
    <row r="535" ht="15" customHeight="1" x14ac:dyDescent="0.25"/>
    <row r="536" ht="15" customHeight="1" x14ac:dyDescent="0.25"/>
    <row r="537" ht="15" customHeight="1" x14ac:dyDescent="0.25"/>
    <row r="538" ht="15" customHeight="1" x14ac:dyDescent="0.25"/>
    <row r="539" ht="15" customHeight="1" x14ac:dyDescent="0.25"/>
    <row r="540" ht="15" customHeight="1" x14ac:dyDescent="0.25"/>
    <row r="541" ht="15" customHeight="1" x14ac:dyDescent="0.25"/>
    <row r="542" ht="15" customHeight="1" x14ac:dyDescent="0.25"/>
    <row r="543" ht="15" customHeight="1" x14ac:dyDescent="0.25"/>
    <row r="544" ht="15" customHeight="1" x14ac:dyDescent="0.25"/>
    <row r="545" ht="15" customHeight="1" x14ac:dyDescent="0.25"/>
    <row r="546" ht="15" customHeight="1" x14ac:dyDescent="0.25"/>
    <row r="547" ht="15" customHeight="1" x14ac:dyDescent="0.25"/>
    <row r="548" ht="15" customHeight="1" x14ac:dyDescent="0.25"/>
    <row r="549" ht="15" customHeight="1" x14ac:dyDescent="0.25"/>
    <row r="550" ht="15" customHeight="1" x14ac:dyDescent="0.25"/>
    <row r="551" ht="15" customHeight="1" x14ac:dyDescent="0.25"/>
    <row r="552" ht="15" customHeight="1" x14ac:dyDescent="0.25"/>
    <row r="553" ht="15" customHeight="1" x14ac:dyDescent="0.25"/>
    <row r="554" ht="15" customHeight="1" x14ac:dyDescent="0.25"/>
    <row r="555" ht="15" customHeight="1" x14ac:dyDescent="0.25"/>
    <row r="556" ht="15" customHeight="1" x14ac:dyDescent="0.25"/>
    <row r="557" ht="15" customHeight="1" x14ac:dyDescent="0.25"/>
    <row r="558" ht="15" customHeight="1" x14ac:dyDescent="0.25"/>
    <row r="559" ht="15" customHeight="1" x14ac:dyDescent="0.25"/>
    <row r="560" ht="15" customHeight="1" x14ac:dyDescent="0.25"/>
    <row r="561" ht="15" customHeight="1" x14ac:dyDescent="0.25"/>
    <row r="562" ht="15" customHeight="1" x14ac:dyDescent="0.25"/>
    <row r="563" ht="15" customHeight="1" x14ac:dyDescent="0.25"/>
    <row r="564" ht="15" customHeight="1" x14ac:dyDescent="0.25"/>
    <row r="565" ht="15" customHeight="1" x14ac:dyDescent="0.25"/>
    <row r="566" ht="15" customHeight="1" x14ac:dyDescent="0.25"/>
    <row r="567" ht="15" customHeight="1" x14ac:dyDescent="0.25"/>
    <row r="568" ht="15" customHeight="1" x14ac:dyDescent="0.25"/>
    <row r="569" ht="15" customHeight="1" x14ac:dyDescent="0.25"/>
    <row r="570" ht="15" customHeight="1" x14ac:dyDescent="0.25"/>
    <row r="571" ht="15" customHeight="1" x14ac:dyDescent="0.25"/>
    <row r="572" ht="15" customHeight="1" x14ac:dyDescent="0.25"/>
    <row r="573" ht="15" customHeight="1" x14ac:dyDescent="0.25"/>
    <row r="574" ht="15" customHeight="1" x14ac:dyDescent="0.25"/>
    <row r="575" ht="15" customHeight="1" x14ac:dyDescent="0.25"/>
    <row r="576" ht="15" customHeight="1" x14ac:dyDescent="0.25"/>
    <row r="577" ht="15" customHeight="1" x14ac:dyDescent="0.25"/>
    <row r="578" ht="15" customHeight="1" x14ac:dyDescent="0.25"/>
    <row r="579" ht="15" customHeight="1" x14ac:dyDescent="0.25"/>
    <row r="580" ht="15" customHeight="1" x14ac:dyDescent="0.25"/>
    <row r="581" ht="15" customHeight="1" x14ac:dyDescent="0.25"/>
    <row r="582" ht="15" customHeight="1" x14ac:dyDescent="0.25"/>
    <row r="583" ht="15" customHeight="1" x14ac:dyDescent="0.25"/>
    <row r="584" ht="15" customHeight="1" x14ac:dyDescent="0.25"/>
    <row r="585" ht="15" customHeight="1" x14ac:dyDescent="0.25"/>
    <row r="586" ht="15" customHeight="1" x14ac:dyDescent="0.25"/>
    <row r="587" ht="15" customHeight="1" x14ac:dyDescent="0.25"/>
    <row r="588" ht="15" customHeight="1" x14ac:dyDescent="0.25"/>
    <row r="589" ht="15" customHeight="1" x14ac:dyDescent="0.25"/>
    <row r="590" ht="15" customHeight="1" x14ac:dyDescent="0.25"/>
    <row r="591" ht="15" customHeight="1" x14ac:dyDescent="0.25"/>
    <row r="592" ht="15" customHeight="1" x14ac:dyDescent="0.25"/>
    <row r="593" ht="15" customHeight="1" x14ac:dyDescent="0.25"/>
    <row r="594" ht="15" customHeight="1" x14ac:dyDescent="0.25"/>
    <row r="595" ht="15" customHeight="1" x14ac:dyDescent="0.25"/>
    <row r="596" ht="15" customHeight="1" x14ac:dyDescent="0.25"/>
    <row r="597" ht="15" customHeight="1" x14ac:dyDescent="0.25"/>
    <row r="598" ht="15" customHeight="1" x14ac:dyDescent="0.25"/>
    <row r="599" ht="15" customHeight="1" x14ac:dyDescent="0.25"/>
    <row r="600" ht="15" customHeight="1" x14ac:dyDescent="0.25"/>
    <row r="601" ht="15" customHeight="1" x14ac:dyDescent="0.25"/>
    <row r="602" ht="15" customHeight="1" x14ac:dyDescent="0.25"/>
    <row r="603" ht="15" customHeight="1" x14ac:dyDescent="0.25"/>
    <row r="604" ht="15" customHeight="1" x14ac:dyDescent="0.25"/>
    <row r="605" ht="15" customHeight="1" x14ac:dyDescent="0.25"/>
    <row r="606" ht="15" customHeight="1" x14ac:dyDescent="0.25"/>
    <row r="607" ht="15" customHeight="1" x14ac:dyDescent="0.25"/>
    <row r="608" ht="15" customHeight="1" x14ac:dyDescent="0.25"/>
    <row r="609" ht="15" customHeight="1" x14ac:dyDescent="0.25"/>
    <row r="610" ht="15" customHeight="1" x14ac:dyDescent="0.25"/>
    <row r="611" ht="15" customHeight="1" x14ac:dyDescent="0.25"/>
    <row r="612" ht="15" customHeight="1" x14ac:dyDescent="0.25"/>
    <row r="613" ht="15" customHeight="1" x14ac:dyDescent="0.25"/>
    <row r="614" ht="15" customHeight="1" x14ac:dyDescent="0.25"/>
    <row r="615" ht="15" customHeight="1" x14ac:dyDescent="0.25"/>
    <row r="616" ht="15" customHeight="1" x14ac:dyDescent="0.25"/>
    <row r="617" ht="15" customHeight="1" x14ac:dyDescent="0.25"/>
    <row r="618" ht="15" customHeight="1" x14ac:dyDescent="0.25"/>
    <row r="619" ht="15" customHeight="1" x14ac:dyDescent="0.25"/>
    <row r="620" ht="15" customHeight="1" x14ac:dyDescent="0.25"/>
    <row r="621" ht="15" customHeight="1" x14ac:dyDescent="0.25"/>
    <row r="622" ht="15" customHeight="1" x14ac:dyDescent="0.25"/>
    <row r="623" ht="15" customHeight="1" x14ac:dyDescent="0.25"/>
    <row r="624" ht="15" customHeight="1" x14ac:dyDescent="0.25"/>
    <row r="625" ht="15" customHeight="1" x14ac:dyDescent="0.25"/>
    <row r="626" ht="15" customHeight="1" x14ac:dyDescent="0.25"/>
    <row r="627" ht="15" customHeight="1" x14ac:dyDescent="0.25"/>
    <row r="628" ht="15" customHeight="1" x14ac:dyDescent="0.25"/>
    <row r="629" ht="15" customHeight="1" x14ac:dyDescent="0.25"/>
    <row r="630" ht="15" customHeight="1" x14ac:dyDescent="0.25"/>
    <row r="631" ht="15" customHeight="1" x14ac:dyDescent="0.25"/>
    <row r="632" ht="15" customHeight="1" x14ac:dyDescent="0.25"/>
    <row r="633" ht="15" customHeight="1" x14ac:dyDescent="0.25"/>
    <row r="634" ht="15" customHeight="1" x14ac:dyDescent="0.25"/>
    <row r="635" ht="15" customHeight="1" x14ac:dyDescent="0.25"/>
    <row r="636" ht="15" customHeight="1" x14ac:dyDescent="0.25"/>
    <row r="637" ht="15" customHeight="1" x14ac:dyDescent="0.25"/>
    <row r="638" ht="15" customHeight="1" x14ac:dyDescent="0.25"/>
    <row r="639" ht="15" customHeight="1" x14ac:dyDescent="0.25"/>
    <row r="640" ht="15" customHeight="1" x14ac:dyDescent="0.25"/>
    <row r="641" ht="15" customHeight="1" x14ac:dyDescent="0.25"/>
    <row r="642" ht="15" customHeight="1" x14ac:dyDescent="0.25"/>
    <row r="643" ht="15" customHeight="1" x14ac:dyDescent="0.25"/>
    <row r="644" ht="15" customHeight="1" x14ac:dyDescent="0.25"/>
    <row r="645" ht="15" customHeight="1" x14ac:dyDescent="0.25"/>
    <row r="646" ht="15" customHeight="1" x14ac:dyDescent="0.25"/>
    <row r="647" ht="15" customHeight="1" x14ac:dyDescent="0.25"/>
    <row r="648" ht="15" customHeight="1" x14ac:dyDescent="0.25"/>
    <row r="649" ht="15" customHeight="1" x14ac:dyDescent="0.25"/>
    <row r="650" ht="15" customHeight="1" x14ac:dyDescent="0.25"/>
    <row r="651" ht="15" customHeight="1" x14ac:dyDescent="0.25"/>
    <row r="652" ht="15" customHeight="1" x14ac:dyDescent="0.25"/>
    <row r="653" ht="15" customHeight="1" x14ac:dyDescent="0.25"/>
    <row r="654" ht="15" customHeight="1" x14ac:dyDescent="0.25"/>
    <row r="655" ht="15" customHeight="1" x14ac:dyDescent="0.25"/>
    <row r="656" ht="15" customHeight="1" x14ac:dyDescent="0.25"/>
    <row r="657" ht="15" customHeight="1" x14ac:dyDescent="0.25"/>
    <row r="658" ht="15" customHeight="1" x14ac:dyDescent="0.25"/>
    <row r="659" ht="15" customHeight="1" x14ac:dyDescent="0.25"/>
    <row r="660" ht="15" customHeight="1" x14ac:dyDescent="0.25"/>
    <row r="661" ht="15" customHeight="1" x14ac:dyDescent="0.25"/>
    <row r="662" ht="15" customHeight="1" x14ac:dyDescent="0.25"/>
    <row r="663" ht="15" customHeight="1" x14ac:dyDescent="0.25"/>
    <row r="664" ht="15" customHeight="1" x14ac:dyDescent="0.25"/>
    <row r="665" ht="15" customHeight="1" x14ac:dyDescent="0.25"/>
    <row r="666" ht="15" customHeight="1" x14ac:dyDescent="0.25"/>
    <row r="667" ht="15" customHeight="1" x14ac:dyDescent="0.25"/>
    <row r="668" ht="15" customHeight="1" x14ac:dyDescent="0.25"/>
    <row r="669" ht="15" customHeight="1" x14ac:dyDescent="0.25"/>
    <row r="670" ht="15" customHeight="1" x14ac:dyDescent="0.25"/>
    <row r="671" ht="15" customHeight="1" x14ac:dyDescent="0.25"/>
    <row r="672" ht="15" customHeight="1" x14ac:dyDescent="0.25"/>
    <row r="673" ht="15" customHeight="1" x14ac:dyDescent="0.25"/>
    <row r="674" ht="15" customHeight="1" x14ac:dyDescent="0.25"/>
    <row r="675" ht="15" customHeight="1" x14ac:dyDescent="0.25"/>
    <row r="676" ht="15" customHeight="1" x14ac:dyDescent="0.25"/>
    <row r="677" ht="15" customHeight="1" x14ac:dyDescent="0.25"/>
    <row r="678" ht="15" customHeight="1" x14ac:dyDescent="0.25"/>
    <row r="679" ht="15" customHeight="1" x14ac:dyDescent="0.25"/>
    <row r="680" ht="15" customHeight="1" x14ac:dyDescent="0.25"/>
    <row r="681" ht="15" customHeight="1" x14ac:dyDescent="0.25"/>
    <row r="682" ht="15" customHeight="1" x14ac:dyDescent="0.25"/>
    <row r="683" ht="15" customHeight="1" x14ac:dyDescent="0.25"/>
    <row r="684" ht="15" customHeight="1" x14ac:dyDescent="0.25"/>
    <row r="685" ht="15" customHeight="1" x14ac:dyDescent="0.25"/>
    <row r="686" ht="15" customHeight="1" x14ac:dyDescent="0.25"/>
    <row r="687" ht="15" customHeight="1" x14ac:dyDescent="0.25"/>
    <row r="688" ht="15" customHeight="1" x14ac:dyDescent="0.25"/>
    <row r="689" ht="15" customHeight="1" x14ac:dyDescent="0.25"/>
    <row r="690" ht="15" customHeight="1" x14ac:dyDescent="0.25"/>
    <row r="691" ht="15" customHeight="1" x14ac:dyDescent="0.25"/>
    <row r="692" ht="15" customHeight="1" x14ac:dyDescent="0.25"/>
    <row r="693" ht="15" customHeight="1" x14ac:dyDescent="0.25"/>
    <row r="694" ht="15" customHeight="1" x14ac:dyDescent="0.25"/>
    <row r="695" ht="15" customHeight="1" x14ac:dyDescent="0.25"/>
    <row r="696" ht="15" customHeight="1" x14ac:dyDescent="0.25"/>
    <row r="697" ht="15" customHeight="1" x14ac:dyDescent="0.25"/>
  </sheetData>
  <mergeCells count="7">
    <mergeCell ref="A11:M11"/>
    <mergeCell ref="A2:F2"/>
    <mergeCell ref="A3:F3"/>
    <mergeCell ref="A4:M4"/>
    <mergeCell ref="A5:F5"/>
    <mergeCell ref="A6:M6"/>
    <mergeCell ref="A10:F10"/>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I12"/>
  <sheetViews>
    <sheetView workbookViewId="0"/>
  </sheetViews>
  <sheetFormatPr baseColWidth="10" defaultRowHeight="15" x14ac:dyDescent="0.25"/>
  <cols>
    <col min="6" max="7" width="13.28515625" customWidth="1"/>
  </cols>
  <sheetData>
    <row r="1" spans="1:9" ht="16.5" x14ac:dyDescent="0.3">
      <c r="A1" s="19" t="s">
        <v>206</v>
      </c>
    </row>
    <row r="2" spans="1:9" ht="16.5" x14ac:dyDescent="0.3">
      <c r="A2" s="29"/>
      <c r="B2" s="219" t="s">
        <v>77</v>
      </c>
      <c r="C2" s="219"/>
      <c r="D2" s="219" t="s">
        <v>86</v>
      </c>
      <c r="E2" s="219"/>
      <c r="F2" s="220" t="s">
        <v>127</v>
      </c>
      <c r="G2" s="220"/>
      <c r="H2" s="53" t="s">
        <v>128</v>
      </c>
    </row>
    <row r="3" spans="1:9" ht="16.5" x14ac:dyDescent="0.3">
      <c r="A3" s="30"/>
      <c r="B3" s="20" t="s">
        <v>124</v>
      </c>
      <c r="C3" s="20" t="s">
        <v>125</v>
      </c>
      <c r="D3" s="20" t="s">
        <v>124</v>
      </c>
      <c r="E3" s="20" t="s">
        <v>125</v>
      </c>
      <c r="F3" s="20" t="s">
        <v>77</v>
      </c>
      <c r="G3" s="20" t="s">
        <v>86</v>
      </c>
      <c r="H3" s="20" t="s">
        <v>129</v>
      </c>
    </row>
    <row r="4" spans="1:9" ht="16.5" x14ac:dyDescent="0.3">
      <c r="A4" s="2" t="s">
        <v>42</v>
      </c>
      <c r="B4" s="113">
        <v>2760</v>
      </c>
      <c r="C4" s="113">
        <v>2217</v>
      </c>
      <c r="D4" s="113">
        <v>1023</v>
      </c>
      <c r="E4" s="113">
        <v>885</v>
      </c>
      <c r="F4" s="10">
        <f>C4/B4</f>
        <v>0.80326086956521736</v>
      </c>
      <c r="G4" s="10">
        <f>E4/D4</f>
        <v>0.86510263929618769</v>
      </c>
      <c r="H4" s="72">
        <f>(F4-G4)*100</f>
        <v>-6.1841769730970331</v>
      </c>
    </row>
    <row r="5" spans="1:9" ht="16.5" x14ac:dyDescent="0.3">
      <c r="A5" s="2" t="s">
        <v>130</v>
      </c>
      <c r="B5" s="113">
        <v>481</v>
      </c>
      <c r="C5" s="113">
        <v>410</v>
      </c>
      <c r="D5" s="113">
        <v>248</v>
      </c>
      <c r="E5" s="113">
        <v>213</v>
      </c>
      <c r="F5" s="10">
        <f t="shared" ref="F5:F6" si="0">C5/B5</f>
        <v>0.85239085239085244</v>
      </c>
      <c r="G5" s="10">
        <f t="shared" ref="G5:G6" si="1">E5/D5</f>
        <v>0.8588709677419355</v>
      </c>
      <c r="H5" s="72">
        <f t="shared" ref="H5:H6" si="2">(F5-G5)*100</f>
        <v>-0.648011535108306</v>
      </c>
    </row>
    <row r="6" spans="1:9" ht="16.5" x14ac:dyDescent="0.3">
      <c r="A6" s="2" t="s">
        <v>47</v>
      </c>
      <c r="B6" s="113">
        <v>343</v>
      </c>
      <c r="C6" s="113">
        <v>272</v>
      </c>
      <c r="D6" s="113">
        <v>374</v>
      </c>
      <c r="E6" s="113">
        <v>277</v>
      </c>
      <c r="F6" s="10">
        <f t="shared" si="0"/>
        <v>0.79300291545189505</v>
      </c>
      <c r="G6" s="10">
        <f t="shared" si="1"/>
        <v>0.74064171122994649</v>
      </c>
      <c r="H6" s="72">
        <f t="shared" si="2"/>
        <v>5.2361204221948565</v>
      </c>
    </row>
    <row r="7" spans="1:9" ht="16.5" x14ac:dyDescent="0.3">
      <c r="A7" s="2" t="s">
        <v>49</v>
      </c>
      <c r="B7" s="113">
        <v>462</v>
      </c>
      <c r="C7" s="113">
        <v>408</v>
      </c>
      <c r="D7" s="113">
        <v>1113</v>
      </c>
      <c r="E7" s="113">
        <v>1002</v>
      </c>
      <c r="F7" s="10">
        <f t="shared" ref="F7" si="3">C7/B7</f>
        <v>0.88311688311688308</v>
      </c>
      <c r="G7" s="10">
        <f t="shared" ref="G7" si="4">E7/D7</f>
        <v>0.90026954177897578</v>
      </c>
      <c r="H7" s="72">
        <f t="shared" ref="H7" si="5">(F7-G7)*100</f>
        <v>-1.7152658662092701</v>
      </c>
    </row>
    <row r="8" spans="1:9" ht="25.5" customHeight="1" x14ac:dyDescent="0.25">
      <c r="A8" s="194" t="s">
        <v>207</v>
      </c>
      <c r="B8" s="194"/>
      <c r="C8" s="194"/>
      <c r="D8" s="194"/>
      <c r="E8" s="194"/>
      <c r="F8" s="194"/>
      <c r="G8" s="194"/>
      <c r="H8" s="194"/>
      <c r="I8" s="194"/>
    </row>
    <row r="9" spans="1:9" x14ac:dyDescent="0.25">
      <c r="A9" s="86" t="s">
        <v>145</v>
      </c>
    </row>
    <row r="10" spans="1:9" x14ac:dyDescent="0.25">
      <c r="A10" s="87" t="s">
        <v>149</v>
      </c>
    </row>
    <row r="12" spans="1:9" x14ac:dyDescent="0.25">
      <c r="A12" s="90" t="s">
        <v>211</v>
      </c>
    </row>
  </sheetData>
  <mergeCells count="4">
    <mergeCell ref="B2:C2"/>
    <mergeCell ref="D2:E2"/>
    <mergeCell ref="F2:G2"/>
    <mergeCell ref="A8:I8"/>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1:I27"/>
  <sheetViews>
    <sheetView workbookViewId="0"/>
  </sheetViews>
  <sheetFormatPr baseColWidth="10" defaultRowHeight="15" x14ac:dyDescent="0.25"/>
  <sheetData>
    <row r="1" spans="1:1" ht="16.5" x14ac:dyDescent="0.25">
      <c r="A1" s="1" t="s">
        <v>213</v>
      </c>
    </row>
    <row r="2" spans="1:1" x14ac:dyDescent="0.25">
      <c r="A2" s="74"/>
    </row>
    <row r="17" spans="1:9" ht="16.5" x14ac:dyDescent="0.3">
      <c r="A17" s="29"/>
      <c r="B17" s="219" t="s">
        <v>136</v>
      </c>
      <c r="C17" s="219"/>
      <c r="D17" s="219" t="s">
        <v>137</v>
      </c>
      <c r="E17" s="219"/>
      <c r="F17" s="220" t="s">
        <v>127</v>
      </c>
      <c r="G17" s="220"/>
      <c r="H17" s="53" t="s">
        <v>128</v>
      </c>
    </row>
    <row r="18" spans="1:9" ht="16.5" x14ac:dyDescent="0.3">
      <c r="A18" s="30"/>
      <c r="B18" s="20" t="s">
        <v>124</v>
      </c>
      <c r="C18" s="20" t="s">
        <v>125</v>
      </c>
      <c r="D18" s="20" t="s">
        <v>124</v>
      </c>
      <c r="E18" s="20" t="s">
        <v>125</v>
      </c>
      <c r="F18" s="20" t="s">
        <v>136</v>
      </c>
      <c r="G18" s="20" t="s">
        <v>137</v>
      </c>
      <c r="H18" s="20" t="s">
        <v>129</v>
      </c>
    </row>
    <row r="19" spans="1:9" ht="16.5" x14ac:dyDescent="0.3">
      <c r="A19" s="2" t="s">
        <v>42</v>
      </c>
      <c r="B19" s="113">
        <v>1029</v>
      </c>
      <c r="C19" s="113">
        <v>890</v>
      </c>
      <c r="D19" s="113">
        <v>2754</v>
      </c>
      <c r="E19" s="113">
        <v>2212</v>
      </c>
      <c r="F19" s="10">
        <f>C19/B19</f>
        <v>0.86491739552964042</v>
      </c>
      <c r="G19" s="10">
        <f>E19/D19</f>
        <v>0.80319535221496008</v>
      </c>
      <c r="H19" s="72">
        <f>(F19-G19)*100</f>
        <v>6.1722043314680342</v>
      </c>
    </row>
    <row r="20" spans="1:9" ht="16.5" x14ac:dyDescent="0.3">
      <c r="A20" s="2" t="s">
        <v>130</v>
      </c>
      <c r="B20" s="113">
        <v>155</v>
      </c>
      <c r="C20" s="113">
        <v>139</v>
      </c>
      <c r="D20" s="113">
        <v>574</v>
      </c>
      <c r="E20" s="113">
        <v>484</v>
      </c>
      <c r="F20" s="10">
        <f t="shared" ref="F20:F22" si="0">C20/B20</f>
        <v>0.89677419354838706</v>
      </c>
      <c r="G20" s="10">
        <f t="shared" ref="G20:G22" si="1">E20/D20</f>
        <v>0.84320557491289194</v>
      </c>
      <c r="H20" s="72">
        <f t="shared" ref="H20:H22" si="2">(F20-G20)*100</f>
        <v>5.3568618635495113</v>
      </c>
    </row>
    <row r="21" spans="1:9" ht="16.5" x14ac:dyDescent="0.3">
      <c r="A21" s="2" t="s">
        <v>47</v>
      </c>
      <c r="B21" s="113">
        <v>442</v>
      </c>
      <c r="C21" s="113">
        <v>357</v>
      </c>
      <c r="D21" s="113">
        <v>368</v>
      </c>
      <c r="E21" s="113">
        <v>286</v>
      </c>
      <c r="F21" s="10">
        <f t="shared" si="0"/>
        <v>0.80769230769230771</v>
      </c>
      <c r="G21" s="10">
        <f t="shared" si="1"/>
        <v>0.77717391304347827</v>
      </c>
      <c r="H21" s="72">
        <f t="shared" si="2"/>
        <v>3.0518394648829439</v>
      </c>
    </row>
    <row r="22" spans="1:9" ht="16.5" x14ac:dyDescent="0.3">
      <c r="A22" s="2" t="s">
        <v>49</v>
      </c>
      <c r="B22" s="113">
        <v>667</v>
      </c>
      <c r="C22" s="113">
        <v>609</v>
      </c>
      <c r="D22" s="113">
        <v>908</v>
      </c>
      <c r="E22" s="113">
        <v>801</v>
      </c>
      <c r="F22" s="10">
        <f t="shared" si="0"/>
        <v>0.91304347826086951</v>
      </c>
      <c r="G22" s="10">
        <f t="shared" si="1"/>
        <v>0.88215859030837007</v>
      </c>
      <c r="H22" s="72">
        <f t="shared" si="2"/>
        <v>3.088488795249944</v>
      </c>
    </row>
    <row r="23" spans="1:9" ht="27" customHeight="1" x14ac:dyDescent="0.25">
      <c r="A23" s="194" t="s">
        <v>208</v>
      </c>
      <c r="B23" s="194"/>
      <c r="C23" s="194"/>
      <c r="D23" s="194"/>
      <c r="E23" s="194"/>
      <c r="F23" s="194"/>
      <c r="G23" s="194"/>
      <c r="H23" s="194"/>
      <c r="I23" s="194"/>
    </row>
    <row r="24" spans="1:9" x14ac:dyDescent="0.25">
      <c r="A24" s="86" t="s">
        <v>145</v>
      </c>
    </row>
    <row r="25" spans="1:9" x14ac:dyDescent="0.25">
      <c r="A25" s="87" t="s">
        <v>149</v>
      </c>
    </row>
    <row r="27" spans="1:9" x14ac:dyDescent="0.25">
      <c r="A27" s="90" t="s">
        <v>211</v>
      </c>
    </row>
  </sheetData>
  <mergeCells count="4">
    <mergeCell ref="B17:C17"/>
    <mergeCell ref="D17:E17"/>
    <mergeCell ref="F17:G17"/>
    <mergeCell ref="A23:I23"/>
  </mergeCell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K28"/>
  <sheetViews>
    <sheetView workbookViewId="0"/>
  </sheetViews>
  <sheetFormatPr baseColWidth="10" defaultRowHeight="15" x14ac:dyDescent="0.25"/>
  <cols>
    <col min="1" max="1" width="40.42578125" customWidth="1"/>
  </cols>
  <sheetData>
    <row r="1" spans="1:11" ht="16.5" x14ac:dyDescent="0.3">
      <c r="A1" s="50" t="s">
        <v>138</v>
      </c>
    </row>
    <row r="2" spans="1:11" ht="16.5" x14ac:dyDescent="0.25">
      <c r="A2" s="210" t="s">
        <v>61</v>
      </c>
      <c r="B2" s="221" t="s">
        <v>62</v>
      </c>
      <c r="C2" s="222"/>
      <c r="D2" s="222"/>
      <c r="E2" s="223" t="s">
        <v>178</v>
      </c>
      <c r="F2" s="223"/>
      <c r="G2" s="223"/>
      <c r="H2" s="223"/>
      <c r="I2" s="223"/>
    </row>
    <row r="3" spans="1:11" ht="16.5" x14ac:dyDescent="0.25">
      <c r="A3" s="211"/>
      <c r="B3" s="75">
        <v>2020</v>
      </c>
      <c r="C3" s="75">
        <v>2021</v>
      </c>
      <c r="D3" s="143" t="s">
        <v>25</v>
      </c>
      <c r="E3" s="183" t="s">
        <v>63</v>
      </c>
      <c r="F3" s="183" t="s">
        <v>64</v>
      </c>
      <c r="G3" s="183" t="s">
        <v>65</v>
      </c>
      <c r="H3" s="183" t="s">
        <v>66</v>
      </c>
      <c r="I3" s="183" t="s">
        <v>67</v>
      </c>
    </row>
    <row r="4" spans="1:11" ht="16.5" x14ac:dyDescent="0.25">
      <c r="A4" s="76" t="s">
        <v>69</v>
      </c>
      <c r="B4" s="77">
        <v>5</v>
      </c>
      <c r="C4" s="77">
        <v>14</v>
      </c>
      <c r="D4" s="100">
        <f>(C4-B4)/B4</f>
        <v>1.8</v>
      </c>
      <c r="E4" s="79"/>
      <c r="F4" s="79"/>
      <c r="G4" s="79">
        <v>14</v>
      </c>
      <c r="H4" s="79"/>
      <c r="I4" s="79"/>
      <c r="K4" s="141"/>
    </row>
    <row r="5" spans="1:11" ht="16.5" x14ac:dyDescent="0.25">
      <c r="A5" s="78" t="s">
        <v>71</v>
      </c>
      <c r="B5" s="79">
        <v>72</v>
      </c>
      <c r="C5" s="79">
        <v>84</v>
      </c>
      <c r="D5" s="101">
        <f t="shared" ref="D5:D16" si="0">(C5-B5)/B5</f>
        <v>0.16666666666666666</v>
      </c>
      <c r="E5" s="79">
        <v>13</v>
      </c>
      <c r="F5" s="79">
        <v>29</v>
      </c>
      <c r="G5" s="79">
        <v>42</v>
      </c>
      <c r="H5" s="79"/>
      <c r="I5" s="79"/>
      <c r="K5" s="141"/>
    </row>
    <row r="6" spans="1:11" ht="16.5" x14ac:dyDescent="0.25">
      <c r="A6" s="78" t="s">
        <v>73</v>
      </c>
      <c r="B6" s="79">
        <v>306</v>
      </c>
      <c r="C6" s="79">
        <v>404</v>
      </c>
      <c r="D6" s="101">
        <f t="shared" si="0"/>
        <v>0.3202614379084967</v>
      </c>
      <c r="E6" s="79">
        <v>88</v>
      </c>
      <c r="F6" s="79">
        <v>176</v>
      </c>
      <c r="G6" s="79">
        <v>129</v>
      </c>
      <c r="H6" s="79">
        <v>11</v>
      </c>
      <c r="I6" s="79"/>
      <c r="J6" s="141"/>
      <c r="K6" s="141"/>
    </row>
    <row r="7" spans="1:11" ht="16.5" x14ac:dyDescent="0.25">
      <c r="A7" s="78" t="s">
        <v>74</v>
      </c>
      <c r="B7" s="79">
        <v>5</v>
      </c>
      <c r="C7" s="79">
        <v>13</v>
      </c>
      <c r="D7" s="101">
        <f t="shared" si="0"/>
        <v>1.6</v>
      </c>
      <c r="E7" s="79"/>
      <c r="F7" s="79">
        <v>13</v>
      </c>
      <c r="G7" s="79"/>
      <c r="H7" s="79"/>
      <c r="I7" s="79"/>
      <c r="K7" s="141"/>
    </row>
    <row r="8" spans="1:11" ht="16.5" x14ac:dyDescent="0.25">
      <c r="A8" s="80" t="s">
        <v>75</v>
      </c>
      <c r="B8" s="81">
        <v>288</v>
      </c>
      <c r="C8" s="81">
        <v>360</v>
      </c>
      <c r="D8" s="102">
        <f t="shared" si="0"/>
        <v>0.25</v>
      </c>
      <c r="E8" s="81">
        <v>1</v>
      </c>
      <c r="F8" s="81">
        <v>118</v>
      </c>
      <c r="G8" s="81">
        <v>241</v>
      </c>
      <c r="H8" s="81"/>
      <c r="I8" s="81"/>
      <c r="J8" s="141"/>
      <c r="K8" s="141"/>
    </row>
    <row r="9" spans="1:11" ht="16.5" x14ac:dyDescent="0.25">
      <c r="A9" s="42" t="s">
        <v>77</v>
      </c>
      <c r="B9" s="82">
        <v>676</v>
      </c>
      <c r="C9" s="82">
        <v>875</v>
      </c>
      <c r="D9" s="103">
        <f t="shared" si="0"/>
        <v>0.29437869822485208</v>
      </c>
      <c r="E9" s="82">
        <v>102</v>
      </c>
      <c r="F9" s="82">
        <v>336</v>
      </c>
      <c r="G9" s="82">
        <v>426</v>
      </c>
      <c r="H9" s="82">
        <v>11</v>
      </c>
      <c r="I9" s="82"/>
      <c r="J9" s="184"/>
      <c r="K9" s="141"/>
    </row>
    <row r="10" spans="1:11" ht="16.5" x14ac:dyDescent="0.25">
      <c r="A10" s="76" t="s">
        <v>78</v>
      </c>
      <c r="B10" s="77">
        <v>17</v>
      </c>
      <c r="C10" s="77">
        <v>8</v>
      </c>
      <c r="D10" s="100">
        <f t="shared" si="0"/>
        <v>-0.52941176470588236</v>
      </c>
      <c r="E10" s="77"/>
      <c r="F10" s="77">
        <v>8</v>
      </c>
      <c r="G10" s="77"/>
      <c r="H10" s="77"/>
      <c r="I10" s="77"/>
      <c r="K10" s="141"/>
    </row>
    <row r="11" spans="1:11" ht="16.5" x14ac:dyDescent="0.25">
      <c r="A11" s="78" t="s">
        <v>79</v>
      </c>
      <c r="B11" s="79">
        <v>136</v>
      </c>
      <c r="C11" s="79">
        <v>209</v>
      </c>
      <c r="D11" s="101">
        <f t="shared" si="0"/>
        <v>0.53676470588235292</v>
      </c>
      <c r="E11" s="79">
        <v>7</v>
      </c>
      <c r="F11" s="79">
        <v>7</v>
      </c>
      <c r="G11" s="79">
        <v>165</v>
      </c>
      <c r="H11" s="79">
        <v>29</v>
      </c>
      <c r="I11" s="79">
        <v>1</v>
      </c>
      <c r="J11" s="141"/>
      <c r="K11" s="141"/>
    </row>
    <row r="12" spans="1:11" ht="16.5" x14ac:dyDescent="0.25">
      <c r="A12" s="78" t="s">
        <v>81</v>
      </c>
      <c r="B12" s="79">
        <v>5</v>
      </c>
      <c r="C12" s="79">
        <v>75</v>
      </c>
      <c r="D12" s="101">
        <f t="shared" si="0"/>
        <v>14</v>
      </c>
      <c r="E12" s="79"/>
      <c r="F12" s="79">
        <v>15</v>
      </c>
      <c r="G12" s="79">
        <v>60</v>
      </c>
      <c r="H12" s="79"/>
      <c r="I12" s="79"/>
      <c r="K12" s="141"/>
    </row>
    <row r="13" spans="1:11" ht="16.5" x14ac:dyDescent="0.25">
      <c r="A13" s="78" t="s">
        <v>82</v>
      </c>
      <c r="B13" s="79">
        <v>92</v>
      </c>
      <c r="C13" s="79">
        <v>106</v>
      </c>
      <c r="D13" s="101">
        <f t="shared" si="0"/>
        <v>0.15217391304347827</v>
      </c>
      <c r="E13" s="79">
        <v>2</v>
      </c>
      <c r="F13" s="79">
        <v>7</v>
      </c>
      <c r="G13" s="79">
        <v>97</v>
      </c>
      <c r="H13" s="79"/>
      <c r="I13" s="79"/>
      <c r="J13" s="141"/>
      <c r="K13" s="141"/>
    </row>
    <row r="14" spans="1:11" ht="16.5" x14ac:dyDescent="0.25">
      <c r="A14" s="80" t="s">
        <v>85</v>
      </c>
      <c r="B14" s="81">
        <v>22</v>
      </c>
      <c r="C14" s="81">
        <v>18</v>
      </c>
      <c r="D14" s="102">
        <f t="shared" si="0"/>
        <v>-0.18181818181818182</v>
      </c>
      <c r="E14" s="81"/>
      <c r="F14" s="81">
        <v>16</v>
      </c>
      <c r="G14" s="81">
        <v>2</v>
      </c>
      <c r="H14" s="81"/>
      <c r="I14" s="81"/>
      <c r="K14" s="141"/>
    </row>
    <row r="15" spans="1:11" ht="16.5" x14ac:dyDescent="0.25">
      <c r="A15" s="42" t="s">
        <v>86</v>
      </c>
      <c r="B15" s="82">
        <v>272</v>
      </c>
      <c r="C15" s="82">
        <v>416</v>
      </c>
      <c r="D15" s="103">
        <f t="shared" si="0"/>
        <v>0.52941176470588236</v>
      </c>
      <c r="E15" s="82">
        <v>9</v>
      </c>
      <c r="F15" s="82">
        <v>53</v>
      </c>
      <c r="G15" s="82">
        <v>324</v>
      </c>
      <c r="H15" s="82">
        <v>29</v>
      </c>
      <c r="I15" s="82">
        <v>1</v>
      </c>
      <c r="J15" s="184"/>
      <c r="K15" s="141"/>
    </row>
    <row r="16" spans="1:11" ht="16.5" x14ac:dyDescent="0.25">
      <c r="A16" s="48" t="s">
        <v>87</v>
      </c>
      <c r="B16" s="83">
        <v>948</v>
      </c>
      <c r="C16" s="83">
        <v>1291</v>
      </c>
      <c r="D16" s="104">
        <f t="shared" si="0"/>
        <v>0.3618143459915612</v>
      </c>
      <c r="E16" s="83">
        <v>111</v>
      </c>
      <c r="F16" s="83">
        <v>389</v>
      </c>
      <c r="G16" s="83">
        <v>750</v>
      </c>
      <c r="H16" s="83">
        <v>40</v>
      </c>
      <c r="I16" s="83">
        <v>1</v>
      </c>
      <c r="K16" s="141"/>
    </row>
    <row r="17" spans="1:10" ht="25.5" customHeight="1" x14ac:dyDescent="0.25">
      <c r="A17" s="209" t="s">
        <v>209</v>
      </c>
      <c r="B17" s="209"/>
      <c r="C17" s="209"/>
      <c r="D17" s="209"/>
      <c r="E17" s="209"/>
      <c r="F17" s="209"/>
      <c r="G17" s="209"/>
      <c r="H17" s="209"/>
      <c r="I17" s="209"/>
      <c r="J17" s="105"/>
    </row>
    <row r="18" spans="1:10" x14ac:dyDescent="0.25">
      <c r="A18" s="86" t="s">
        <v>145</v>
      </c>
      <c r="F18" s="141"/>
      <c r="G18" s="141"/>
    </row>
    <row r="19" spans="1:10" x14ac:dyDescent="0.25">
      <c r="A19" s="87" t="s">
        <v>144</v>
      </c>
    </row>
    <row r="21" spans="1:10" x14ac:dyDescent="0.25">
      <c r="A21" s="90" t="s">
        <v>211</v>
      </c>
    </row>
    <row r="28" spans="1:10" x14ac:dyDescent="0.25">
      <c r="F28" s="106"/>
    </row>
  </sheetData>
  <mergeCells count="4">
    <mergeCell ref="A2:A3"/>
    <mergeCell ref="B2:D2"/>
    <mergeCell ref="E2:I2"/>
    <mergeCell ref="A17:I17"/>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1:S25"/>
  <sheetViews>
    <sheetView workbookViewId="0"/>
  </sheetViews>
  <sheetFormatPr baseColWidth="10" defaultRowHeight="15" x14ac:dyDescent="0.25"/>
  <cols>
    <col min="1" max="1" width="13.140625" customWidth="1"/>
    <col min="2" max="2" width="15.7109375" bestFit="1" customWidth="1"/>
  </cols>
  <sheetData>
    <row r="1" spans="1:18" ht="16.5" x14ac:dyDescent="0.25">
      <c r="A1" s="1" t="s">
        <v>139</v>
      </c>
    </row>
    <row r="2" spans="1:18" x14ac:dyDescent="0.25">
      <c r="A2" s="74"/>
    </row>
    <row r="16" spans="1:18" ht="16.5" x14ac:dyDescent="0.3">
      <c r="A16" s="85"/>
      <c r="B16" s="6"/>
      <c r="C16" s="20" t="s">
        <v>140</v>
      </c>
      <c r="D16" s="20" t="s">
        <v>141</v>
      </c>
      <c r="E16" s="20" t="s">
        <v>1</v>
      </c>
      <c r="F16" s="20" t="s">
        <v>2</v>
      </c>
      <c r="G16" s="20" t="s">
        <v>3</v>
      </c>
      <c r="H16" s="20" t="s">
        <v>4</v>
      </c>
      <c r="I16" s="20" t="s">
        <v>5</v>
      </c>
      <c r="J16" s="20" t="s">
        <v>6</v>
      </c>
      <c r="K16" s="20" t="s">
        <v>7</v>
      </c>
      <c r="L16" s="20" t="s">
        <v>8</v>
      </c>
      <c r="M16" s="20" t="s">
        <v>9</v>
      </c>
      <c r="N16" s="20" t="s">
        <v>10</v>
      </c>
      <c r="O16" s="20" t="s">
        <v>11</v>
      </c>
      <c r="P16" s="20" t="s">
        <v>157</v>
      </c>
      <c r="Q16" s="20" t="s">
        <v>158</v>
      </c>
      <c r="R16" s="20" t="s">
        <v>170</v>
      </c>
    </row>
    <row r="17" spans="1:19" ht="16.5" x14ac:dyDescent="0.3">
      <c r="A17" s="224" t="s">
        <v>59</v>
      </c>
      <c r="B17" s="3" t="s">
        <v>142</v>
      </c>
      <c r="C17" s="9">
        <v>495</v>
      </c>
      <c r="D17" s="9">
        <v>615</v>
      </c>
      <c r="E17" s="9">
        <v>702</v>
      </c>
      <c r="F17" s="9">
        <v>743</v>
      </c>
      <c r="G17" s="9">
        <v>717</v>
      </c>
      <c r="H17" s="9">
        <v>716</v>
      </c>
      <c r="I17" s="9">
        <v>764</v>
      </c>
      <c r="J17" s="9">
        <v>750</v>
      </c>
      <c r="K17" s="9">
        <v>645</v>
      </c>
      <c r="L17" s="9">
        <v>648</v>
      </c>
      <c r="M17" s="9">
        <v>632</v>
      </c>
      <c r="N17" s="9">
        <v>680</v>
      </c>
      <c r="O17" s="9">
        <v>765</v>
      </c>
      <c r="P17" s="9">
        <v>862</v>
      </c>
      <c r="Q17" s="9">
        <v>948</v>
      </c>
      <c r="R17" s="9">
        <v>1291</v>
      </c>
      <c r="S17" s="141"/>
    </row>
    <row r="18" spans="1:19" ht="16.5" x14ac:dyDescent="0.3">
      <c r="A18" s="224"/>
      <c r="B18" s="3" t="s">
        <v>23</v>
      </c>
      <c r="C18" s="9">
        <v>18564</v>
      </c>
      <c r="D18" s="9">
        <v>19495</v>
      </c>
      <c r="E18" s="9">
        <v>19569</v>
      </c>
      <c r="F18" s="9">
        <v>19830</v>
      </c>
      <c r="G18" s="9">
        <v>20103</v>
      </c>
      <c r="H18" s="9">
        <v>20651</v>
      </c>
      <c r="I18" s="9">
        <v>20452</v>
      </c>
      <c r="J18" s="9">
        <v>19580</v>
      </c>
      <c r="K18" s="9">
        <v>18457</v>
      </c>
      <c r="L18" s="9">
        <v>18493</v>
      </c>
      <c r="M18" s="9">
        <v>18483</v>
      </c>
      <c r="N18" s="9">
        <v>19007</v>
      </c>
      <c r="O18" s="9">
        <v>19879</v>
      </c>
      <c r="P18" s="9">
        <v>20483</v>
      </c>
      <c r="Q18" s="9">
        <v>23757</v>
      </c>
      <c r="R18" s="9">
        <v>28212</v>
      </c>
      <c r="S18" s="141"/>
    </row>
    <row r="19" spans="1:19" ht="16.5" x14ac:dyDescent="0.3">
      <c r="A19" s="225" t="s">
        <v>143</v>
      </c>
      <c r="B19" s="7" t="s">
        <v>142</v>
      </c>
      <c r="C19" s="84">
        <f>C17/$C$17*100</f>
        <v>100</v>
      </c>
      <c r="D19" s="84">
        <f t="shared" ref="D19:Q19" si="0">D17/$C$17*100</f>
        <v>124.24242424242425</v>
      </c>
      <c r="E19" s="84">
        <f t="shared" si="0"/>
        <v>141.81818181818181</v>
      </c>
      <c r="F19" s="84">
        <f t="shared" si="0"/>
        <v>150.1010101010101</v>
      </c>
      <c r="G19" s="84">
        <f t="shared" si="0"/>
        <v>144.84848484848484</v>
      </c>
      <c r="H19" s="84">
        <f t="shared" si="0"/>
        <v>144.64646464646464</v>
      </c>
      <c r="I19" s="84">
        <f t="shared" si="0"/>
        <v>154.34343434343432</v>
      </c>
      <c r="J19" s="84">
        <f t="shared" si="0"/>
        <v>151.5151515151515</v>
      </c>
      <c r="K19" s="84">
        <f t="shared" si="0"/>
        <v>130.30303030303031</v>
      </c>
      <c r="L19" s="84">
        <f t="shared" si="0"/>
        <v>130.90909090909091</v>
      </c>
      <c r="M19" s="84">
        <f t="shared" si="0"/>
        <v>127.67676767676768</v>
      </c>
      <c r="N19" s="84">
        <f t="shared" si="0"/>
        <v>137.37373737373736</v>
      </c>
      <c r="O19" s="84">
        <f>O17/$C$17*100</f>
        <v>154.54545454545453</v>
      </c>
      <c r="P19" s="84">
        <f t="shared" si="0"/>
        <v>174.14141414141412</v>
      </c>
      <c r="Q19" s="84">
        <f t="shared" si="0"/>
        <v>191.5151515151515</v>
      </c>
      <c r="R19" s="84">
        <f>R17/$C$17*100</f>
        <v>260.80808080808083</v>
      </c>
    </row>
    <row r="20" spans="1:19" ht="16.5" x14ac:dyDescent="0.3">
      <c r="A20" s="225"/>
      <c r="B20" s="7" t="s">
        <v>23</v>
      </c>
      <c r="C20" s="84">
        <f>C18/$C$18*100</f>
        <v>100</v>
      </c>
      <c r="D20" s="84">
        <f t="shared" ref="D20:Q20" si="1">D18/$C$18*100</f>
        <v>105.01508295625943</v>
      </c>
      <c r="E20" s="84">
        <f t="shared" si="1"/>
        <v>105.41370394311571</v>
      </c>
      <c r="F20" s="84">
        <f t="shared" si="1"/>
        <v>106.81965093729799</v>
      </c>
      <c r="G20" s="84">
        <f t="shared" si="1"/>
        <v>108.29023917259211</v>
      </c>
      <c r="H20" s="84">
        <f t="shared" si="1"/>
        <v>111.24218918336565</v>
      </c>
      <c r="I20" s="84">
        <f t="shared" si="1"/>
        <v>110.17022193492782</v>
      </c>
      <c r="J20" s="84">
        <f t="shared" si="1"/>
        <v>105.47295841413489</v>
      </c>
      <c r="K20" s="84">
        <f t="shared" si="1"/>
        <v>99.423615600086194</v>
      </c>
      <c r="L20" s="84">
        <f t="shared" si="1"/>
        <v>99.617539323421681</v>
      </c>
      <c r="M20" s="84">
        <f t="shared" si="1"/>
        <v>99.56367162249515</v>
      </c>
      <c r="N20" s="84">
        <f t="shared" si="1"/>
        <v>102.38633915104502</v>
      </c>
      <c r="O20" s="84">
        <f t="shared" si="1"/>
        <v>107.08360267183797</v>
      </c>
      <c r="P20" s="84">
        <f t="shared" si="1"/>
        <v>110.33721180780005</v>
      </c>
      <c r="Q20" s="84">
        <f t="shared" si="1"/>
        <v>127.97349709114414</v>
      </c>
      <c r="R20" s="84">
        <f>R18/$C$18*100</f>
        <v>151.97155785391078</v>
      </c>
    </row>
    <row r="21" spans="1:19" x14ac:dyDescent="0.25">
      <c r="A21" s="86" t="s">
        <v>210</v>
      </c>
    </row>
    <row r="22" spans="1:19" x14ac:dyDescent="0.25">
      <c r="A22" s="86" t="s">
        <v>145</v>
      </c>
    </row>
    <row r="23" spans="1:19" x14ac:dyDescent="0.25">
      <c r="A23" s="87" t="s">
        <v>144</v>
      </c>
    </row>
    <row r="25" spans="1:19" x14ac:dyDescent="0.25">
      <c r="A25" s="90" t="s">
        <v>211</v>
      </c>
    </row>
  </sheetData>
  <mergeCells count="2">
    <mergeCell ref="A17:A18"/>
    <mergeCell ref="A19:A20"/>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1:L37"/>
  <sheetViews>
    <sheetView workbookViewId="0"/>
  </sheetViews>
  <sheetFormatPr baseColWidth="10" defaultColWidth="9.140625" defaultRowHeight="16.5" x14ac:dyDescent="0.3"/>
  <cols>
    <col min="1" max="17" width="9.140625" style="2"/>
    <col min="18" max="18" width="14.5703125" style="2" bestFit="1" customWidth="1"/>
    <col min="19" max="16384" width="9.140625" style="2"/>
  </cols>
  <sheetData>
    <row r="1" spans="1:1" x14ac:dyDescent="0.3">
      <c r="A1" s="1" t="s">
        <v>0</v>
      </c>
    </row>
    <row r="2" spans="1:1" x14ac:dyDescent="0.3">
      <c r="A2" s="5"/>
    </row>
    <row r="26" spans="1:12" x14ac:dyDescent="0.3">
      <c r="A26" s="6"/>
      <c r="B26" s="6" t="s">
        <v>4</v>
      </c>
      <c r="C26" s="6" t="s">
        <v>5</v>
      </c>
      <c r="D26" s="6" t="s">
        <v>6</v>
      </c>
      <c r="E26" s="6" t="s">
        <v>7</v>
      </c>
      <c r="F26" s="6" t="s">
        <v>8</v>
      </c>
      <c r="G26" s="6" t="s">
        <v>9</v>
      </c>
      <c r="H26" s="6" t="s">
        <v>10</v>
      </c>
      <c r="I26" s="6" t="s">
        <v>11</v>
      </c>
      <c r="J26" s="6" t="s">
        <v>157</v>
      </c>
      <c r="K26" s="6" t="s">
        <v>158</v>
      </c>
      <c r="L26" s="6" t="s">
        <v>170</v>
      </c>
    </row>
    <row r="27" spans="1:12" x14ac:dyDescent="0.3">
      <c r="A27" s="3" t="s">
        <v>12</v>
      </c>
      <c r="B27" s="4">
        <v>9657</v>
      </c>
      <c r="C27" s="4">
        <v>9480</v>
      </c>
      <c r="D27" s="4">
        <v>8917</v>
      </c>
      <c r="E27" s="4">
        <v>8166</v>
      </c>
      <c r="F27" s="4">
        <v>7961</v>
      </c>
      <c r="G27" s="4">
        <v>7914</v>
      </c>
      <c r="H27" s="4">
        <v>8082</v>
      </c>
      <c r="I27" s="4">
        <v>8328</v>
      </c>
      <c r="J27" s="4">
        <v>8428</v>
      </c>
      <c r="K27" s="4">
        <v>8565</v>
      </c>
      <c r="L27" s="2">
        <v>9372</v>
      </c>
    </row>
    <row r="28" spans="1:12" x14ac:dyDescent="0.3">
      <c r="A28" s="3" t="s">
        <v>13</v>
      </c>
      <c r="B28" s="4">
        <v>6083</v>
      </c>
      <c r="C28" s="4">
        <v>5624</v>
      </c>
      <c r="D28" s="4">
        <v>5319</v>
      </c>
      <c r="E28" s="4">
        <v>4976</v>
      </c>
      <c r="F28" s="4">
        <v>4805</v>
      </c>
      <c r="G28" s="4">
        <v>4583</v>
      </c>
      <c r="H28" s="4">
        <v>4574</v>
      </c>
      <c r="I28" s="4">
        <v>4696</v>
      </c>
      <c r="J28" s="4">
        <v>4817</v>
      </c>
      <c r="K28" s="4">
        <v>5285</v>
      </c>
      <c r="L28" s="2">
        <v>5595</v>
      </c>
    </row>
    <row r="29" spans="1:12" x14ac:dyDescent="0.3">
      <c r="A29" s="3" t="s">
        <v>14</v>
      </c>
      <c r="B29" s="4">
        <v>3080</v>
      </c>
      <c r="C29" s="4">
        <v>3493</v>
      </c>
      <c r="D29" s="4">
        <v>3415</v>
      </c>
      <c r="E29" s="4">
        <v>3171</v>
      </c>
      <c r="F29" s="4">
        <v>3378</v>
      </c>
      <c r="G29" s="4">
        <v>3563</v>
      </c>
      <c r="H29" s="4">
        <v>3820</v>
      </c>
      <c r="I29" s="4">
        <v>4138</v>
      </c>
      <c r="J29" s="4">
        <v>4231</v>
      </c>
      <c r="K29" s="4">
        <v>5140</v>
      </c>
      <c r="L29" s="2">
        <v>6821</v>
      </c>
    </row>
    <row r="30" spans="1:12" x14ac:dyDescent="0.3">
      <c r="A30" s="3" t="s">
        <v>15</v>
      </c>
      <c r="B30" s="4">
        <v>651</v>
      </c>
      <c r="C30" s="4">
        <v>687</v>
      </c>
      <c r="D30" s="4">
        <v>694</v>
      </c>
      <c r="E30" s="4">
        <v>800</v>
      </c>
      <c r="F30" s="4">
        <v>845</v>
      </c>
      <c r="G30" s="4">
        <v>915</v>
      </c>
      <c r="H30" s="4">
        <v>999</v>
      </c>
      <c r="I30" s="4">
        <v>1114</v>
      </c>
      <c r="J30" s="4">
        <v>1494</v>
      </c>
      <c r="K30" s="4">
        <v>2511</v>
      </c>
      <c r="L30" s="2">
        <v>3242</v>
      </c>
    </row>
    <row r="31" spans="1:12" x14ac:dyDescent="0.3">
      <c r="A31" s="3" t="s">
        <v>16</v>
      </c>
      <c r="B31" s="4">
        <v>867</v>
      </c>
      <c r="C31" s="4">
        <v>868</v>
      </c>
      <c r="D31" s="4">
        <v>913</v>
      </c>
      <c r="E31" s="4">
        <v>1013</v>
      </c>
      <c r="F31" s="4">
        <v>1167</v>
      </c>
      <c r="G31" s="4">
        <v>1201</v>
      </c>
      <c r="H31" s="4">
        <v>1276</v>
      </c>
      <c r="I31" s="4">
        <v>1389</v>
      </c>
      <c r="J31" s="4">
        <v>1513</v>
      </c>
      <c r="K31" s="4">
        <v>2256</v>
      </c>
      <c r="L31" s="2">
        <v>3182</v>
      </c>
    </row>
    <row r="32" spans="1:12" x14ac:dyDescent="0.3">
      <c r="A32" s="7"/>
      <c r="B32" s="8">
        <v>20338</v>
      </c>
      <c r="C32" s="8">
        <v>20152</v>
      </c>
      <c r="D32" s="8">
        <v>19258</v>
      </c>
      <c r="E32" s="8">
        <v>18126</v>
      </c>
      <c r="F32" s="8">
        <v>18156</v>
      </c>
      <c r="G32" s="8">
        <v>18176</v>
      </c>
      <c r="H32" s="8">
        <v>18751</v>
      </c>
      <c r="I32" s="8">
        <v>19665</v>
      </c>
      <c r="J32" s="8">
        <v>20483</v>
      </c>
      <c r="K32" s="8">
        <v>23757</v>
      </c>
      <c r="L32" s="8">
        <v>28212</v>
      </c>
    </row>
    <row r="33" spans="1:1" x14ac:dyDescent="0.3">
      <c r="A33" s="86" t="s">
        <v>171</v>
      </c>
    </row>
    <row r="34" spans="1:1" x14ac:dyDescent="0.3">
      <c r="A34" s="86" t="s">
        <v>145</v>
      </c>
    </row>
    <row r="35" spans="1:1" x14ac:dyDescent="0.3">
      <c r="A35" s="87" t="s">
        <v>144</v>
      </c>
    </row>
    <row r="37" spans="1:1" x14ac:dyDescent="0.3">
      <c r="A37" s="90" t="s">
        <v>211</v>
      </c>
    </row>
  </sheetData>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P28"/>
  <sheetViews>
    <sheetView workbookViewId="0"/>
  </sheetViews>
  <sheetFormatPr baseColWidth="10" defaultRowHeight="16.5" x14ac:dyDescent="0.3"/>
  <cols>
    <col min="1" max="1" width="15" style="2" customWidth="1"/>
    <col min="2" max="7" width="11.42578125" style="2"/>
    <col min="8" max="8" width="30.5703125" style="2" customWidth="1"/>
    <col min="9" max="9" width="30" style="2" bestFit="1" customWidth="1"/>
    <col min="10" max="16384" width="11.42578125" style="2"/>
  </cols>
  <sheetData>
    <row r="1" spans="1:16" x14ac:dyDescent="0.3">
      <c r="A1" s="12" t="s">
        <v>26</v>
      </c>
      <c r="H1" s="19" t="s">
        <v>33</v>
      </c>
    </row>
    <row r="2" spans="1:16" x14ac:dyDescent="0.3">
      <c r="A2" s="6"/>
      <c r="B2" s="20" t="s">
        <v>158</v>
      </c>
      <c r="C2" s="20" t="s">
        <v>170</v>
      </c>
      <c r="D2" s="190" t="s">
        <v>25</v>
      </c>
      <c r="E2" s="190"/>
      <c r="H2" s="20"/>
      <c r="I2" s="20"/>
      <c r="J2" s="20" t="s">
        <v>9</v>
      </c>
      <c r="K2" s="20" t="s">
        <v>10</v>
      </c>
      <c r="L2" s="20" t="s">
        <v>11</v>
      </c>
      <c r="M2" s="20" t="s">
        <v>157</v>
      </c>
      <c r="N2" s="20" t="s">
        <v>158</v>
      </c>
      <c r="O2" s="20" t="s">
        <v>170</v>
      </c>
    </row>
    <row r="3" spans="1:16" x14ac:dyDescent="0.3">
      <c r="A3" s="3" t="s">
        <v>20</v>
      </c>
      <c r="B3" s="9">
        <v>2142</v>
      </c>
      <c r="C3" s="9">
        <v>2044</v>
      </c>
      <c r="D3" s="9">
        <f t="shared" ref="D3:D8" si="0">C3-B3</f>
        <v>-98</v>
      </c>
      <c r="E3" s="10">
        <f t="shared" ref="E3:E8" si="1">(C3-B3)/B3</f>
        <v>-4.5751633986928102E-2</v>
      </c>
      <c r="H3" s="191" t="s">
        <v>23</v>
      </c>
      <c r="I3" s="26" t="s">
        <v>30</v>
      </c>
      <c r="J3" s="26">
        <v>5679</v>
      </c>
      <c r="K3" s="26">
        <v>6095</v>
      </c>
      <c r="L3" s="26">
        <v>6641</v>
      </c>
      <c r="M3" s="26">
        <v>7238</v>
      </c>
      <c r="N3" s="26">
        <v>9907</v>
      </c>
      <c r="O3" s="26">
        <v>13245</v>
      </c>
    </row>
    <row r="4" spans="1:16" x14ac:dyDescent="0.3">
      <c r="A4" s="3" t="s">
        <v>18</v>
      </c>
      <c r="B4" s="9">
        <v>2573</v>
      </c>
      <c r="C4" s="9">
        <v>3010</v>
      </c>
      <c r="D4" s="9">
        <f t="shared" si="0"/>
        <v>437</v>
      </c>
      <c r="E4" s="10">
        <f t="shared" si="1"/>
        <v>0.16984065293431791</v>
      </c>
      <c r="H4" s="191"/>
      <c r="I4" s="26" t="s">
        <v>31</v>
      </c>
      <c r="J4" s="26">
        <v>18176</v>
      </c>
      <c r="K4" s="26">
        <v>18751</v>
      </c>
      <c r="L4" s="26">
        <v>19665</v>
      </c>
      <c r="M4" s="26">
        <v>20483</v>
      </c>
      <c r="N4" s="26">
        <v>23757</v>
      </c>
      <c r="O4" s="26">
        <v>28212</v>
      </c>
    </row>
    <row r="5" spans="1:16" x14ac:dyDescent="0.3">
      <c r="A5" s="3" t="s">
        <v>22</v>
      </c>
      <c r="B5" s="9">
        <v>1935</v>
      </c>
      <c r="C5" s="9">
        <v>1953</v>
      </c>
      <c r="D5" s="9">
        <f t="shared" si="0"/>
        <v>18</v>
      </c>
      <c r="E5" s="10">
        <f t="shared" si="1"/>
        <v>9.3023255813953487E-3</v>
      </c>
      <c r="H5" s="192"/>
      <c r="I5" s="27" t="s">
        <v>32</v>
      </c>
      <c r="J5" s="28">
        <f t="shared" ref="J5:N5" si="2">J3/J4</f>
        <v>0.31244498239436619</v>
      </c>
      <c r="K5" s="28">
        <f t="shared" si="2"/>
        <v>0.32504933070236253</v>
      </c>
      <c r="L5" s="28">
        <f t="shared" si="2"/>
        <v>0.33770658530383929</v>
      </c>
      <c r="M5" s="28">
        <f t="shared" si="2"/>
        <v>0.35336620612215008</v>
      </c>
      <c r="N5" s="28">
        <f t="shared" si="2"/>
        <v>0.41701393273561477</v>
      </c>
      <c r="O5" s="28">
        <f t="shared" ref="O5" si="3">O3/O4</f>
        <v>0.46948107188430455</v>
      </c>
    </row>
    <row r="6" spans="1:16" x14ac:dyDescent="0.3">
      <c r="A6" s="3" t="s">
        <v>19</v>
      </c>
      <c r="B6" s="9">
        <v>7974</v>
      </c>
      <c r="C6" s="9">
        <v>9166</v>
      </c>
      <c r="D6" s="9">
        <f t="shared" si="0"/>
        <v>1192</v>
      </c>
      <c r="E6" s="10">
        <f t="shared" si="1"/>
        <v>0.14948582894406823</v>
      </c>
      <c r="H6" s="193" t="s">
        <v>24</v>
      </c>
      <c r="I6" s="2" t="s">
        <v>30</v>
      </c>
      <c r="J6" s="2">
        <v>152454</v>
      </c>
      <c r="K6" s="2">
        <v>166304</v>
      </c>
      <c r="L6" s="2">
        <v>179800</v>
      </c>
      <c r="M6" s="2">
        <v>203846</v>
      </c>
      <c r="N6" s="2">
        <v>323331</v>
      </c>
      <c r="O6" s="2">
        <v>479629</v>
      </c>
    </row>
    <row r="7" spans="1:16" x14ac:dyDescent="0.3">
      <c r="A7" s="3" t="s">
        <v>21</v>
      </c>
      <c r="B7" s="9">
        <v>2505</v>
      </c>
      <c r="C7" s="9">
        <v>2578</v>
      </c>
      <c r="D7" s="9">
        <f t="shared" si="0"/>
        <v>73</v>
      </c>
      <c r="E7" s="10">
        <f t="shared" si="1"/>
        <v>2.9141716566866267E-2</v>
      </c>
      <c r="H7" s="193"/>
      <c r="I7" s="2" t="s">
        <v>31</v>
      </c>
      <c r="J7" s="2">
        <v>412266</v>
      </c>
      <c r="K7" s="2">
        <v>429906</v>
      </c>
      <c r="L7" s="2">
        <v>448127</v>
      </c>
      <c r="M7" s="2">
        <v>478803</v>
      </c>
      <c r="N7" s="2">
        <v>629635</v>
      </c>
      <c r="O7" s="2">
        <v>834063</v>
      </c>
    </row>
    <row r="8" spans="1:16" x14ac:dyDescent="0.3">
      <c r="A8" s="3" t="s">
        <v>17</v>
      </c>
      <c r="B8" s="9">
        <v>6628</v>
      </c>
      <c r="C8" s="9">
        <v>9461</v>
      </c>
      <c r="D8" s="9">
        <f t="shared" si="0"/>
        <v>2833</v>
      </c>
      <c r="E8" s="10">
        <f t="shared" si="1"/>
        <v>0.42742908871454438</v>
      </c>
      <c r="H8" s="193"/>
      <c r="I8" s="7" t="s">
        <v>32</v>
      </c>
      <c r="J8" s="25">
        <f t="shared" ref="J8:N8" si="4">J6/J7</f>
        <v>0.36979522929370845</v>
      </c>
      <c r="K8" s="25">
        <f t="shared" si="4"/>
        <v>0.38683805296971896</v>
      </c>
      <c r="L8" s="25">
        <f t="shared" si="4"/>
        <v>0.40122554543689626</v>
      </c>
      <c r="M8" s="25">
        <f t="shared" si="4"/>
        <v>0.42574085793113242</v>
      </c>
      <c r="N8" s="25">
        <f t="shared" si="4"/>
        <v>0.51352132584751486</v>
      </c>
      <c r="O8" s="25">
        <f t="shared" ref="O8" si="5">O6/O7</f>
        <v>0.57505128509477099</v>
      </c>
    </row>
    <row r="9" spans="1:16" x14ac:dyDescent="0.3">
      <c r="A9" s="7" t="s">
        <v>23</v>
      </c>
      <c r="B9" s="11">
        <v>23757</v>
      </c>
      <c r="C9" s="11">
        <v>28212</v>
      </c>
      <c r="D9" s="11">
        <f t="shared" ref="D9:D10" si="6">C9-B9</f>
        <v>4455</v>
      </c>
      <c r="E9" s="18">
        <f t="shared" ref="E9:E10" si="7">(C9-B9)/B9</f>
        <v>0.18752367723197375</v>
      </c>
      <c r="H9" s="94" t="s">
        <v>173</v>
      </c>
      <c r="I9" s="95"/>
      <c r="J9" s="96"/>
      <c r="K9" s="96"/>
      <c r="L9" s="96"/>
      <c r="M9" s="96"/>
      <c r="N9" s="93"/>
      <c r="O9" s="93"/>
    </row>
    <row r="10" spans="1:16" x14ac:dyDescent="0.3">
      <c r="A10" s="7" t="s">
        <v>24</v>
      </c>
      <c r="B10" s="11">
        <v>629635</v>
      </c>
      <c r="C10" s="11">
        <v>834063</v>
      </c>
      <c r="D10" s="11">
        <f t="shared" si="6"/>
        <v>204428</v>
      </c>
      <c r="E10" s="18">
        <f t="shared" si="7"/>
        <v>0.32467699540209805</v>
      </c>
      <c r="F10" s="10"/>
      <c r="G10" s="10"/>
      <c r="H10" s="86" t="s">
        <v>148</v>
      </c>
    </row>
    <row r="12" spans="1:16" x14ac:dyDescent="0.3">
      <c r="A12" s="19" t="s">
        <v>29</v>
      </c>
      <c r="H12" s="19" t="s">
        <v>159</v>
      </c>
    </row>
    <row r="13" spans="1:16" x14ac:dyDescent="0.3">
      <c r="A13" s="6"/>
      <c r="B13" s="20" t="s">
        <v>158</v>
      </c>
      <c r="C13" s="20" t="s">
        <v>170</v>
      </c>
      <c r="D13" s="190" t="s">
        <v>25</v>
      </c>
      <c r="E13" s="190"/>
      <c r="H13" s="6"/>
      <c r="I13" s="20" t="s">
        <v>20</v>
      </c>
      <c r="J13" s="20" t="s">
        <v>18</v>
      </c>
      <c r="K13" s="20" t="s">
        <v>22</v>
      </c>
      <c r="L13" s="20" t="s">
        <v>19</v>
      </c>
      <c r="M13" s="20" t="s">
        <v>21</v>
      </c>
      <c r="N13" s="20" t="s">
        <v>17</v>
      </c>
      <c r="O13" s="20" t="s">
        <v>23</v>
      </c>
    </row>
    <row r="14" spans="1:16" x14ac:dyDescent="0.3">
      <c r="A14" s="3" t="s">
        <v>12</v>
      </c>
      <c r="B14" s="9">
        <v>8565</v>
      </c>
      <c r="C14" s="9">
        <v>9372</v>
      </c>
      <c r="D14" s="9">
        <f>C14-B14</f>
        <v>807</v>
      </c>
      <c r="E14" s="10">
        <f>(C14-B14)/B14</f>
        <v>9.4220665499124348E-2</v>
      </c>
      <c r="H14" s="2" t="s">
        <v>12</v>
      </c>
      <c r="I14" s="9">
        <v>619</v>
      </c>
      <c r="J14" s="9">
        <v>1554</v>
      </c>
      <c r="K14" s="9">
        <v>759</v>
      </c>
      <c r="L14" s="9">
        <v>3108</v>
      </c>
      <c r="M14" s="9">
        <v>1398</v>
      </c>
      <c r="N14" s="9">
        <v>1934</v>
      </c>
      <c r="O14" s="9">
        <v>9372</v>
      </c>
    </row>
    <row r="15" spans="1:16" x14ac:dyDescent="0.3">
      <c r="A15" s="13" t="s">
        <v>13</v>
      </c>
      <c r="B15" s="14">
        <v>5285</v>
      </c>
      <c r="C15" s="14">
        <v>5595</v>
      </c>
      <c r="D15" s="9">
        <f t="shared" ref="D15:D21" si="8">C15-B15</f>
        <v>310</v>
      </c>
      <c r="E15" s="10">
        <f t="shared" ref="E15:E21" si="9">(C15-B15)/B15</f>
        <v>5.8656575212866602E-2</v>
      </c>
      <c r="H15" s="2" t="s">
        <v>13</v>
      </c>
      <c r="I15" s="9">
        <v>434</v>
      </c>
      <c r="J15" s="9">
        <v>670</v>
      </c>
      <c r="K15" s="9">
        <v>365</v>
      </c>
      <c r="L15" s="9">
        <v>2126</v>
      </c>
      <c r="M15" s="9">
        <v>632</v>
      </c>
      <c r="N15" s="9">
        <v>1368</v>
      </c>
      <c r="O15" s="9">
        <v>5595</v>
      </c>
    </row>
    <row r="16" spans="1:16" ht="17.25" thickBot="1" x14ac:dyDescent="0.35">
      <c r="A16" s="15" t="s">
        <v>27</v>
      </c>
      <c r="B16" s="16">
        <f>SUM(B14:B15)</f>
        <v>13850</v>
      </c>
      <c r="C16" s="16">
        <f>SUM(C14:C15)</f>
        <v>14967</v>
      </c>
      <c r="D16" s="16">
        <f t="shared" si="8"/>
        <v>1117</v>
      </c>
      <c r="E16" s="17">
        <f t="shared" si="9"/>
        <v>8.0649819494584843E-2</v>
      </c>
      <c r="H16" s="31" t="s">
        <v>35</v>
      </c>
      <c r="I16" s="32">
        <f>SUM(I14:I15)</f>
        <v>1053</v>
      </c>
      <c r="J16" s="32">
        <f t="shared" ref="J16:O16" si="10">SUM(J14:J15)</f>
        <v>2224</v>
      </c>
      <c r="K16" s="32">
        <f t="shared" si="10"/>
        <v>1124</v>
      </c>
      <c r="L16" s="32">
        <f t="shared" si="10"/>
        <v>5234</v>
      </c>
      <c r="M16" s="32">
        <f t="shared" si="10"/>
        <v>2030</v>
      </c>
      <c r="N16" s="32">
        <f t="shared" si="10"/>
        <v>3302</v>
      </c>
      <c r="O16" s="32">
        <f t="shared" si="10"/>
        <v>14967</v>
      </c>
      <c r="P16" s="54"/>
    </row>
    <row r="17" spans="1:16" ht="17.25" thickBot="1" x14ac:dyDescent="0.35">
      <c r="A17" s="3" t="s">
        <v>14</v>
      </c>
      <c r="B17" s="9">
        <v>5140</v>
      </c>
      <c r="C17" s="9">
        <v>6821</v>
      </c>
      <c r="D17" s="9">
        <f t="shared" si="8"/>
        <v>1681</v>
      </c>
      <c r="E17" s="10">
        <f t="shared" si="9"/>
        <v>0.32704280155642024</v>
      </c>
      <c r="H17" s="34" t="s">
        <v>37</v>
      </c>
      <c r="I17" s="35">
        <f>I16/I23</f>
        <v>0.51516634050880628</v>
      </c>
      <c r="J17" s="36">
        <f t="shared" ref="J17:O17" si="11">J16/J23</f>
        <v>0.73887043189368773</v>
      </c>
      <c r="K17" s="36">
        <f t="shared" si="11"/>
        <v>0.57552483358934969</v>
      </c>
      <c r="L17" s="36">
        <f t="shared" si="11"/>
        <v>0.57102334715252023</v>
      </c>
      <c r="M17" s="36">
        <f t="shared" si="11"/>
        <v>0.78743211792086887</v>
      </c>
      <c r="N17" s="35">
        <f t="shared" si="11"/>
        <v>0.34901173237501321</v>
      </c>
      <c r="O17" s="35">
        <f t="shared" si="11"/>
        <v>0.53051892811569545</v>
      </c>
    </row>
    <row r="18" spans="1:16" x14ac:dyDescent="0.3">
      <c r="A18" s="3" t="s">
        <v>15</v>
      </c>
      <c r="B18" s="9">
        <v>2511</v>
      </c>
      <c r="C18" s="9">
        <v>3242</v>
      </c>
      <c r="D18" s="9">
        <f t="shared" si="8"/>
        <v>731</v>
      </c>
      <c r="E18" s="10">
        <f t="shared" si="9"/>
        <v>0.29111907606531262</v>
      </c>
      <c r="H18" s="2" t="s">
        <v>14</v>
      </c>
      <c r="I18" s="9">
        <v>374</v>
      </c>
      <c r="J18" s="9">
        <v>557</v>
      </c>
      <c r="K18" s="9">
        <v>397</v>
      </c>
      <c r="L18" s="9">
        <v>2430</v>
      </c>
      <c r="M18" s="9">
        <v>464</v>
      </c>
      <c r="N18" s="9">
        <v>2599</v>
      </c>
      <c r="O18" s="9">
        <v>6821</v>
      </c>
    </row>
    <row r="19" spans="1:16" x14ac:dyDescent="0.3">
      <c r="A19" s="3" t="s">
        <v>16</v>
      </c>
      <c r="B19" s="9">
        <v>2256</v>
      </c>
      <c r="C19" s="9">
        <v>3182</v>
      </c>
      <c r="D19" s="9">
        <f t="shared" si="8"/>
        <v>926</v>
      </c>
      <c r="E19" s="10">
        <f t="shared" si="9"/>
        <v>0.41046099290780141</v>
      </c>
      <c r="H19" s="2" t="s">
        <v>15</v>
      </c>
      <c r="I19" s="9">
        <v>212</v>
      </c>
      <c r="J19" s="9">
        <v>192</v>
      </c>
      <c r="K19" s="9">
        <v>245</v>
      </c>
      <c r="L19" s="9">
        <v>741</v>
      </c>
      <c r="M19" s="9">
        <v>19</v>
      </c>
      <c r="N19" s="9">
        <v>1833</v>
      </c>
      <c r="O19" s="9">
        <v>3242</v>
      </c>
    </row>
    <row r="20" spans="1:16" ht="17.25" thickBot="1" x14ac:dyDescent="0.35">
      <c r="A20" s="15" t="s">
        <v>28</v>
      </c>
      <c r="B20" s="16">
        <f>SUM(B17:B19)</f>
        <v>9907</v>
      </c>
      <c r="C20" s="16">
        <f>SUM(C17:C19)</f>
        <v>13245</v>
      </c>
      <c r="D20" s="16">
        <f t="shared" si="8"/>
        <v>3338</v>
      </c>
      <c r="E20" s="17">
        <f t="shared" si="9"/>
        <v>0.33693348137680429</v>
      </c>
      <c r="H20" s="2" t="s">
        <v>16</v>
      </c>
      <c r="I20" s="9">
        <v>405</v>
      </c>
      <c r="J20" s="9">
        <v>37</v>
      </c>
      <c r="K20" s="9">
        <v>187</v>
      </c>
      <c r="L20" s="9">
        <v>761</v>
      </c>
      <c r="M20" s="9">
        <v>65</v>
      </c>
      <c r="N20" s="9">
        <v>1727</v>
      </c>
      <c r="O20" s="9">
        <v>3182</v>
      </c>
    </row>
    <row r="21" spans="1:16" x14ac:dyDescent="0.3">
      <c r="A21" s="21" t="s">
        <v>23</v>
      </c>
      <c r="B21" s="22">
        <f>B16+B20</f>
        <v>23757</v>
      </c>
      <c r="C21" s="22">
        <f>C16+C20</f>
        <v>28212</v>
      </c>
      <c r="D21" s="23">
        <f t="shared" si="8"/>
        <v>4455</v>
      </c>
      <c r="E21" s="24">
        <f t="shared" si="9"/>
        <v>0.18752367723197375</v>
      </c>
      <c r="H21" s="31" t="s">
        <v>36</v>
      </c>
      <c r="I21" s="32">
        <f>SUM(I18:I20)</f>
        <v>991</v>
      </c>
      <c r="J21" s="32">
        <f t="shared" ref="J21:O21" si="12">SUM(J18:J20)</f>
        <v>786</v>
      </c>
      <c r="K21" s="32">
        <f t="shared" si="12"/>
        <v>829</v>
      </c>
      <c r="L21" s="32">
        <f t="shared" si="12"/>
        <v>3932</v>
      </c>
      <c r="M21" s="32">
        <f t="shared" si="12"/>
        <v>548</v>
      </c>
      <c r="N21" s="32">
        <f t="shared" si="12"/>
        <v>6159</v>
      </c>
      <c r="O21" s="32">
        <f t="shared" si="12"/>
        <v>13245</v>
      </c>
      <c r="P21" s="54"/>
    </row>
    <row r="22" spans="1:16" ht="17.25" thickBot="1" x14ac:dyDescent="0.35">
      <c r="H22" s="34" t="s">
        <v>32</v>
      </c>
      <c r="I22" s="36">
        <f>I21/I23</f>
        <v>0.48483365949119372</v>
      </c>
      <c r="J22" s="36">
        <f t="shared" ref="J22:O22" si="13">J21/J23</f>
        <v>0.26112956810631227</v>
      </c>
      <c r="K22" s="36">
        <f t="shared" si="13"/>
        <v>0.42447516641065031</v>
      </c>
      <c r="L22" s="36">
        <f t="shared" si="13"/>
        <v>0.42897665284747982</v>
      </c>
      <c r="M22" s="36">
        <f t="shared" si="13"/>
        <v>0.2125678820791311</v>
      </c>
      <c r="N22" s="36">
        <f t="shared" si="13"/>
        <v>0.65098826762498674</v>
      </c>
      <c r="O22" s="36">
        <f t="shared" si="13"/>
        <v>0.46948107188430455</v>
      </c>
    </row>
    <row r="23" spans="1:16" ht="25.5" customHeight="1" x14ac:dyDescent="0.3">
      <c r="A23" s="194" t="s">
        <v>172</v>
      </c>
      <c r="B23" s="194"/>
      <c r="C23" s="194"/>
      <c r="D23" s="194"/>
      <c r="E23" s="194"/>
      <c r="F23" s="194"/>
      <c r="H23" s="33" t="s">
        <v>34</v>
      </c>
      <c r="I23" s="22">
        <f>I16+I21</f>
        <v>2044</v>
      </c>
      <c r="J23" s="22">
        <f t="shared" ref="J23:O23" si="14">J16+J21</f>
        <v>3010</v>
      </c>
      <c r="K23" s="22">
        <f t="shared" si="14"/>
        <v>1953</v>
      </c>
      <c r="L23" s="22">
        <f t="shared" si="14"/>
        <v>9166</v>
      </c>
      <c r="M23" s="22">
        <f t="shared" si="14"/>
        <v>2578</v>
      </c>
      <c r="N23" s="22">
        <f t="shared" si="14"/>
        <v>9461</v>
      </c>
      <c r="O23" s="22">
        <f t="shared" si="14"/>
        <v>28212</v>
      </c>
    </row>
    <row r="24" spans="1:16" x14ac:dyDescent="0.3">
      <c r="A24" s="86" t="s">
        <v>148</v>
      </c>
      <c r="H24" s="94" t="s">
        <v>174</v>
      </c>
      <c r="I24" s="89"/>
      <c r="J24" s="89"/>
      <c r="K24" s="89"/>
      <c r="L24" s="89"/>
      <c r="M24" s="89"/>
      <c r="N24" s="89"/>
      <c r="O24" s="89"/>
    </row>
    <row r="25" spans="1:16" x14ac:dyDescent="0.3">
      <c r="A25" s="87" t="s">
        <v>144</v>
      </c>
      <c r="H25" s="86" t="s">
        <v>156</v>
      </c>
    </row>
    <row r="26" spans="1:16" x14ac:dyDescent="0.3">
      <c r="H26" s="87" t="s">
        <v>144</v>
      </c>
    </row>
    <row r="27" spans="1:16" x14ac:dyDescent="0.3">
      <c r="A27" s="90" t="s">
        <v>211</v>
      </c>
    </row>
    <row r="28" spans="1:16" x14ac:dyDescent="0.3">
      <c r="H28" s="90" t="s">
        <v>211</v>
      </c>
    </row>
  </sheetData>
  <sortState ref="A3:E8">
    <sortCondition ref="A3"/>
  </sortState>
  <mergeCells count="5">
    <mergeCell ref="D2:E2"/>
    <mergeCell ref="D13:E13"/>
    <mergeCell ref="H3:H5"/>
    <mergeCell ref="H6:H8"/>
    <mergeCell ref="A23:F23"/>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J36"/>
  <sheetViews>
    <sheetView workbookViewId="0"/>
  </sheetViews>
  <sheetFormatPr baseColWidth="10" defaultRowHeight="15" x14ac:dyDescent="0.25"/>
  <sheetData>
    <row r="1" spans="1:10" ht="16.5" x14ac:dyDescent="0.3">
      <c r="A1" s="19" t="s">
        <v>57</v>
      </c>
    </row>
    <row r="2" spans="1:10" ht="27.75" customHeight="1" x14ac:dyDescent="0.25">
      <c r="A2" s="198" t="s">
        <v>38</v>
      </c>
      <c r="B2" s="198" t="s">
        <v>39</v>
      </c>
      <c r="C2" s="195" t="s">
        <v>40</v>
      </c>
      <c r="D2" s="196"/>
      <c r="E2" s="197"/>
      <c r="F2" s="198" t="s">
        <v>175</v>
      </c>
      <c r="G2" s="195" t="s">
        <v>56</v>
      </c>
      <c r="H2" s="196"/>
      <c r="I2" s="197"/>
    </row>
    <row r="3" spans="1:10" ht="27.75" customHeight="1" x14ac:dyDescent="0.25">
      <c r="A3" s="199"/>
      <c r="B3" s="199"/>
      <c r="C3" s="115">
        <v>2020</v>
      </c>
      <c r="D3" s="115">
        <v>2021</v>
      </c>
      <c r="E3" s="115" t="s">
        <v>25</v>
      </c>
      <c r="F3" s="199"/>
      <c r="G3" s="115">
        <v>2020</v>
      </c>
      <c r="H3" s="115">
        <v>2021</v>
      </c>
      <c r="I3" s="115" t="s">
        <v>25</v>
      </c>
    </row>
    <row r="4" spans="1:10" x14ac:dyDescent="0.25">
      <c r="A4" s="204" t="s">
        <v>41</v>
      </c>
      <c r="B4" s="116" t="s">
        <v>42</v>
      </c>
      <c r="C4" s="119">
        <v>7998</v>
      </c>
      <c r="D4" s="119">
        <v>8654</v>
      </c>
      <c r="E4" s="120">
        <f>(D4-C4)/C4</f>
        <v>8.2020505126281576E-2</v>
      </c>
      <c r="F4" s="120">
        <f>D4/$D$22</f>
        <v>0.3067489011768042</v>
      </c>
      <c r="G4" s="119">
        <v>3376</v>
      </c>
      <c r="H4" s="119">
        <v>3923</v>
      </c>
      <c r="I4" s="121">
        <f>(H4-G4)/G4</f>
        <v>0.1620260663507109</v>
      </c>
      <c r="J4" s="131"/>
    </row>
    <row r="5" spans="1:10" x14ac:dyDescent="0.25">
      <c r="A5" s="205"/>
      <c r="B5" s="117" t="s">
        <v>43</v>
      </c>
      <c r="C5" s="128">
        <v>567</v>
      </c>
      <c r="D5" s="128">
        <v>718</v>
      </c>
      <c r="E5" s="123">
        <f t="shared" ref="E5:E22" si="0">(D5-C5)/C5</f>
        <v>0.26631393298059963</v>
      </c>
      <c r="F5" s="123">
        <f t="shared" ref="F5:F22" si="1">D5/$D$22</f>
        <v>2.5450163051183892E-2</v>
      </c>
      <c r="G5" s="122">
        <v>206</v>
      </c>
      <c r="H5" s="122">
        <v>263</v>
      </c>
      <c r="I5" s="124">
        <f t="shared" ref="I5:I22" si="2">(H5-G5)/G5</f>
        <v>0.27669902912621358</v>
      </c>
      <c r="J5" s="131"/>
    </row>
    <row r="6" spans="1:10" x14ac:dyDescent="0.25">
      <c r="A6" s="206"/>
      <c r="B6" s="118" t="s">
        <v>44</v>
      </c>
      <c r="C6" s="125">
        <f>C4+C5</f>
        <v>8565</v>
      </c>
      <c r="D6" s="125">
        <f>D4+D5</f>
        <v>9372</v>
      </c>
      <c r="E6" s="126">
        <f t="shared" si="0"/>
        <v>9.4220665499124348E-2</v>
      </c>
      <c r="F6" s="126">
        <f t="shared" si="1"/>
        <v>0.33219906422798812</v>
      </c>
      <c r="G6" s="125">
        <f>G4+G5</f>
        <v>3582</v>
      </c>
      <c r="H6" s="125">
        <f>H4+H5</f>
        <v>4186</v>
      </c>
      <c r="I6" s="126">
        <f t="shared" si="2"/>
        <v>0.16862088218872137</v>
      </c>
      <c r="J6" s="131"/>
    </row>
    <row r="7" spans="1:10" x14ac:dyDescent="0.25">
      <c r="A7" s="204" t="s">
        <v>45</v>
      </c>
      <c r="B7" s="116" t="s">
        <v>46</v>
      </c>
      <c r="C7" s="119">
        <v>2580</v>
      </c>
      <c r="D7" s="119">
        <v>2849</v>
      </c>
      <c r="E7" s="120">
        <f t="shared" si="0"/>
        <v>0.10426356589147287</v>
      </c>
      <c r="F7" s="120">
        <f t="shared" si="1"/>
        <v>0.10098539628526867</v>
      </c>
      <c r="G7" s="127">
        <v>400</v>
      </c>
      <c r="H7" s="127">
        <v>437</v>
      </c>
      <c r="I7" s="120">
        <f t="shared" si="2"/>
        <v>9.2499999999999999E-2</v>
      </c>
      <c r="J7" s="131"/>
    </row>
    <row r="8" spans="1:10" x14ac:dyDescent="0.25">
      <c r="A8" s="205"/>
      <c r="B8" s="117" t="s">
        <v>47</v>
      </c>
      <c r="C8" s="128">
        <v>1952</v>
      </c>
      <c r="D8" s="128">
        <v>1773</v>
      </c>
      <c r="E8" s="123">
        <f t="shared" si="0"/>
        <v>-9.1700819672131145E-2</v>
      </c>
      <c r="F8" s="123">
        <f t="shared" si="1"/>
        <v>6.2845597618034876E-2</v>
      </c>
      <c r="G8" s="122">
        <v>359</v>
      </c>
      <c r="H8" s="122">
        <v>149</v>
      </c>
      <c r="I8" s="123">
        <f t="shared" si="2"/>
        <v>-0.58495821727019504</v>
      </c>
      <c r="J8" s="131"/>
    </row>
    <row r="9" spans="1:10" x14ac:dyDescent="0.25">
      <c r="A9" s="205"/>
      <c r="B9" s="117" t="s">
        <v>43</v>
      </c>
      <c r="C9" s="128">
        <v>753</v>
      </c>
      <c r="D9" s="128">
        <v>973</v>
      </c>
      <c r="E9" s="123">
        <f t="shared" si="0"/>
        <v>0.29216467463479417</v>
      </c>
      <c r="F9" s="123">
        <f t="shared" si="1"/>
        <v>3.44888699844038E-2</v>
      </c>
      <c r="G9" s="122">
        <v>350</v>
      </c>
      <c r="H9" s="122">
        <v>487</v>
      </c>
      <c r="I9" s="123">
        <f t="shared" si="2"/>
        <v>0.3914285714285714</v>
      </c>
      <c r="J9" s="131"/>
    </row>
    <row r="10" spans="1:10" x14ac:dyDescent="0.25">
      <c r="A10" s="206"/>
      <c r="B10" s="118" t="s">
        <v>44</v>
      </c>
      <c r="C10" s="125">
        <f>C7+C8+C9</f>
        <v>5285</v>
      </c>
      <c r="D10" s="125">
        <f>D7+D8+D9</f>
        <v>5595</v>
      </c>
      <c r="E10" s="126">
        <f t="shared" si="0"/>
        <v>5.8656575212866602E-2</v>
      </c>
      <c r="F10" s="126">
        <f t="shared" si="1"/>
        <v>0.19831986388770736</v>
      </c>
      <c r="G10" s="125">
        <f>G7+G8+G9</f>
        <v>1109</v>
      </c>
      <c r="H10" s="125">
        <f>H7+H8+H9</f>
        <v>1073</v>
      </c>
      <c r="I10" s="126">
        <f t="shared" si="2"/>
        <v>-3.2461677186654644E-2</v>
      </c>
      <c r="J10" s="131"/>
    </row>
    <row r="11" spans="1:10" x14ac:dyDescent="0.25">
      <c r="A11" s="204" t="s">
        <v>48</v>
      </c>
      <c r="B11" s="116" t="s">
        <v>49</v>
      </c>
      <c r="C11" s="119">
        <v>4323</v>
      </c>
      <c r="D11" s="119">
        <v>5576</v>
      </c>
      <c r="E11" s="120">
        <f t="shared" si="0"/>
        <v>0.28984501503585475</v>
      </c>
      <c r="F11" s="120">
        <f t="shared" si="1"/>
        <v>0.19764639160640862</v>
      </c>
      <c r="G11" s="119">
        <v>2097</v>
      </c>
      <c r="H11" s="119">
        <v>2560</v>
      </c>
      <c r="I11" s="120">
        <f t="shared" si="2"/>
        <v>0.22079160705770148</v>
      </c>
      <c r="J11" s="131"/>
    </row>
    <row r="12" spans="1:10" x14ac:dyDescent="0.25">
      <c r="A12" s="205"/>
      <c r="B12" s="117" t="s">
        <v>50</v>
      </c>
      <c r="C12" s="128">
        <v>375</v>
      </c>
      <c r="D12" s="128">
        <v>369</v>
      </c>
      <c r="E12" s="123">
        <f t="shared" si="0"/>
        <v>-1.6E-2</v>
      </c>
      <c r="F12" s="123">
        <f t="shared" si="1"/>
        <v>1.3079540621012336E-2</v>
      </c>
      <c r="G12" s="122">
        <v>108</v>
      </c>
      <c r="H12" s="122">
        <v>245</v>
      </c>
      <c r="I12" s="123">
        <f t="shared" si="2"/>
        <v>1.2685185185185186</v>
      </c>
      <c r="J12" s="131"/>
    </row>
    <row r="13" spans="1:10" x14ac:dyDescent="0.25">
      <c r="A13" s="205"/>
      <c r="B13" s="117" t="s">
        <v>43</v>
      </c>
      <c r="C13" s="128">
        <v>442</v>
      </c>
      <c r="D13" s="128">
        <v>876</v>
      </c>
      <c r="E13" s="123">
        <f t="shared" si="0"/>
        <v>0.98190045248868774</v>
      </c>
      <c r="F13" s="123">
        <f t="shared" si="1"/>
        <v>3.1050616758826033E-2</v>
      </c>
      <c r="G13" s="122">
        <v>288</v>
      </c>
      <c r="H13" s="122">
        <v>489</v>
      </c>
      <c r="I13" s="123">
        <f t="shared" si="2"/>
        <v>0.69791666666666663</v>
      </c>
      <c r="J13" s="131"/>
    </row>
    <row r="14" spans="1:10" x14ac:dyDescent="0.25">
      <c r="A14" s="206"/>
      <c r="B14" s="118" t="s">
        <v>44</v>
      </c>
      <c r="C14" s="125">
        <f>C11+C12+C13</f>
        <v>5140</v>
      </c>
      <c r="D14" s="125">
        <f>D11+D12+D13</f>
        <v>6821</v>
      </c>
      <c r="E14" s="126">
        <f t="shared" si="0"/>
        <v>0.32704280155642024</v>
      </c>
      <c r="F14" s="126">
        <f t="shared" si="1"/>
        <v>0.24177654898624698</v>
      </c>
      <c r="G14" s="125">
        <f>G11+G12+G13</f>
        <v>2493</v>
      </c>
      <c r="H14" s="125">
        <f>H11+H12+H13</f>
        <v>3294</v>
      </c>
      <c r="I14" s="126">
        <f t="shared" si="2"/>
        <v>0.32129963898916969</v>
      </c>
      <c r="J14" s="131"/>
    </row>
    <row r="15" spans="1:10" x14ac:dyDescent="0.25">
      <c r="A15" s="204" t="s">
        <v>51</v>
      </c>
      <c r="B15" s="116" t="s">
        <v>52</v>
      </c>
      <c r="C15" s="119">
        <v>1178</v>
      </c>
      <c r="D15" s="119">
        <v>1270</v>
      </c>
      <c r="E15" s="120">
        <f t="shared" si="0"/>
        <v>7.8098471986417659E-2</v>
      </c>
      <c r="F15" s="120">
        <f t="shared" si="1"/>
        <v>4.501630511838934E-2</v>
      </c>
      <c r="G15" s="127">
        <v>768</v>
      </c>
      <c r="H15" s="127">
        <v>877</v>
      </c>
      <c r="I15" s="120">
        <f t="shared" si="2"/>
        <v>0.14192708333333334</v>
      </c>
      <c r="J15" s="131"/>
    </row>
    <row r="16" spans="1:10" x14ac:dyDescent="0.25">
      <c r="A16" s="205"/>
      <c r="B16" s="117" t="s">
        <v>43</v>
      </c>
      <c r="C16" s="128">
        <v>1333</v>
      </c>
      <c r="D16" s="128">
        <v>1972</v>
      </c>
      <c r="E16" s="123">
        <f t="shared" si="0"/>
        <v>0.47936984246061515</v>
      </c>
      <c r="F16" s="123">
        <f t="shared" si="1"/>
        <v>6.9899333616900608E-2</v>
      </c>
      <c r="G16" s="122">
        <v>538</v>
      </c>
      <c r="H16" s="122">
        <v>769</v>
      </c>
      <c r="I16" s="123">
        <f t="shared" si="2"/>
        <v>0.42936802973977695</v>
      </c>
      <c r="J16" s="131"/>
    </row>
    <row r="17" spans="1:10" x14ac:dyDescent="0.25">
      <c r="A17" s="206"/>
      <c r="B17" s="118" t="s">
        <v>44</v>
      </c>
      <c r="C17" s="125">
        <f>C15+C16</f>
        <v>2511</v>
      </c>
      <c r="D17" s="125">
        <f>D15+D16</f>
        <v>3242</v>
      </c>
      <c r="E17" s="126">
        <f t="shared" si="0"/>
        <v>0.29111907606531262</v>
      </c>
      <c r="F17" s="126">
        <f t="shared" si="1"/>
        <v>0.11491563873528995</v>
      </c>
      <c r="G17" s="125">
        <f>G15+G16</f>
        <v>1306</v>
      </c>
      <c r="H17" s="125">
        <f>H15+H16</f>
        <v>1646</v>
      </c>
      <c r="I17" s="126">
        <f t="shared" si="2"/>
        <v>0.26033690658499237</v>
      </c>
      <c r="J17" s="131"/>
    </row>
    <row r="18" spans="1:10" x14ac:dyDescent="0.25">
      <c r="A18" s="204" t="s">
        <v>53</v>
      </c>
      <c r="B18" s="116" t="s">
        <v>54</v>
      </c>
      <c r="C18" s="119">
        <v>622</v>
      </c>
      <c r="D18" s="119">
        <v>725</v>
      </c>
      <c r="E18" s="120">
        <f t="shared" si="0"/>
        <v>0.16559485530546625</v>
      </c>
      <c r="F18" s="120">
        <f t="shared" si="1"/>
        <v>2.5698284417978164E-2</v>
      </c>
      <c r="G18" s="127">
        <v>168</v>
      </c>
      <c r="H18" s="127">
        <v>202</v>
      </c>
      <c r="I18" s="120">
        <f t="shared" si="2"/>
        <v>0.20238095238095238</v>
      </c>
      <c r="J18" s="131"/>
    </row>
    <row r="19" spans="1:10" x14ac:dyDescent="0.25">
      <c r="A19" s="205"/>
      <c r="B19" s="117" t="s">
        <v>55</v>
      </c>
      <c r="C19" s="128">
        <v>859</v>
      </c>
      <c r="D19" s="128">
        <v>1108</v>
      </c>
      <c r="E19" s="123">
        <f t="shared" si="0"/>
        <v>0.28987194412107103</v>
      </c>
      <c r="F19" s="123">
        <f t="shared" si="1"/>
        <v>3.9274067772579045E-2</v>
      </c>
      <c r="G19" s="122">
        <v>234</v>
      </c>
      <c r="H19" s="122">
        <v>210</v>
      </c>
      <c r="I19" s="123">
        <f t="shared" si="2"/>
        <v>-0.10256410256410256</v>
      </c>
      <c r="J19" s="131"/>
    </row>
    <row r="20" spans="1:10" x14ac:dyDescent="0.25">
      <c r="A20" s="205"/>
      <c r="B20" s="117" t="s">
        <v>43</v>
      </c>
      <c r="C20" s="128">
        <v>775</v>
      </c>
      <c r="D20" s="128">
        <v>1349</v>
      </c>
      <c r="E20" s="123">
        <f t="shared" si="0"/>
        <v>0.74064516129032254</v>
      </c>
      <c r="F20" s="123">
        <f t="shared" si="1"/>
        <v>4.7816531972210405E-2</v>
      </c>
      <c r="G20" s="122">
        <v>327</v>
      </c>
      <c r="H20" s="122">
        <v>324</v>
      </c>
      <c r="I20" s="123">
        <f t="shared" si="2"/>
        <v>-9.1743119266055051E-3</v>
      </c>
      <c r="J20" s="131"/>
    </row>
    <row r="21" spans="1:10" x14ac:dyDescent="0.25">
      <c r="A21" s="206"/>
      <c r="B21" s="118" t="s">
        <v>44</v>
      </c>
      <c r="C21" s="125">
        <f>C18+C19+C20</f>
        <v>2256</v>
      </c>
      <c r="D21" s="125">
        <f>D18+D19+D20</f>
        <v>3182</v>
      </c>
      <c r="E21" s="126">
        <f t="shared" si="0"/>
        <v>0.41046099290780141</v>
      </c>
      <c r="F21" s="126">
        <f t="shared" si="1"/>
        <v>0.11278888416276761</v>
      </c>
      <c r="G21" s="125">
        <f>G18+G19+G20</f>
        <v>729</v>
      </c>
      <c r="H21" s="125">
        <f>H18+H19+H20</f>
        <v>736</v>
      </c>
      <c r="I21" s="126">
        <f t="shared" si="2"/>
        <v>9.6021947873799734E-3</v>
      </c>
      <c r="J21" s="131"/>
    </row>
    <row r="22" spans="1:10" x14ac:dyDescent="0.25">
      <c r="A22" s="207" t="s">
        <v>44</v>
      </c>
      <c r="B22" s="208"/>
      <c r="C22" s="129">
        <f>C6+C10+C14+C17+C21</f>
        <v>23757</v>
      </c>
      <c r="D22" s="129">
        <f>D6+D10+D14+D17+D21</f>
        <v>28212</v>
      </c>
      <c r="E22" s="130">
        <f t="shared" si="0"/>
        <v>0.18752367723197375</v>
      </c>
      <c r="F22" s="130">
        <f t="shared" si="1"/>
        <v>1</v>
      </c>
      <c r="G22" s="129">
        <f>G6+G10+G14+G17+G21</f>
        <v>9219</v>
      </c>
      <c r="H22" s="129">
        <f>H6+H10+H14+H17+H21</f>
        <v>10935</v>
      </c>
      <c r="I22" s="130">
        <f t="shared" si="2"/>
        <v>0.1861373250894891</v>
      </c>
      <c r="J22" s="131"/>
    </row>
    <row r="23" spans="1:10" ht="36.75" customHeight="1" x14ac:dyDescent="0.25">
      <c r="A23" s="209" t="s">
        <v>176</v>
      </c>
      <c r="B23" s="209"/>
      <c r="C23" s="209"/>
      <c r="D23" s="209"/>
      <c r="E23" s="209"/>
      <c r="F23" s="209"/>
      <c r="G23" s="209"/>
      <c r="H23" s="209"/>
      <c r="I23" s="209"/>
      <c r="J23" s="131"/>
    </row>
    <row r="25" spans="1:10" ht="16.5" x14ac:dyDescent="0.3">
      <c r="A25" s="19" t="s">
        <v>60</v>
      </c>
    </row>
    <row r="26" spans="1:10" ht="16.5" x14ac:dyDescent="0.25">
      <c r="A26" s="200" t="s">
        <v>58</v>
      </c>
      <c r="B26" s="202" t="s">
        <v>59</v>
      </c>
      <c r="C26" s="203"/>
      <c r="D26" s="200" t="s">
        <v>25</v>
      </c>
    </row>
    <row r="27" spans="1:10" ht="16.5" x14ac:dyDescent="0.25">
      <c r="A27" s="201"/>
      <c r="B27" s="39">
        <v>2020</v>
      </c>
      <c r="C27" s="39">
        <v>2021</v>
      </c>
      <c r="D27" s="201"/>
    </row>
    <row r="28" spans="1:10" ht="16.5" x14ac:dyDescent="0.25">
      <c r="A28" s="37" t="s">
        <v>42</v>
      </c>
      <c r="B28" s="144">
        <v>2174</v>
      </c>
      <c r="C28" s="144">
        <v>2399</v>
      </c>
      <c r="D28" s="148">
        <f>(C28-B28)/B28</f>
        <v>0.10349586016559338</v>
      </c>
      <c r="E28" s="141">
        <f>C28/C31</f>
        <v>0.87811127379209375</v>
      </c>
    </row>
    <row r="29" spans="1:10" ht="16.5" x14ac:dyDescent="0.25">
      <c r="A29" s="38" t="s">
        <v>46</v>
      </c>
      <c r="B29" s="145">
        <v>281</v>
      </c>
      <c r="C29" s="145">
        <v>317</v>
      </c>
      <c r="D29" s="149">
        <f t="shared" ref="D29:D31" si="3">(C29-B29)/B29</f>
        <v>0.12811387900355872</v>
      </c>
      <c r="E29" s="141">
        <f>B28/B31</f>
        <v>0.87064477372847415</v>
      </c>
    </row>
    <row r="30" spans="1:10" ht="16.5" x14ac:dyDescent="0.25">
      <c r="A30" s="40" t="s">
        <v>43</v>
      </c>
      <c r="B30" s="146">
        <v>42</v>
      </c>
      <c r="C30" s="146">
        <v>16</v>
      </c>
      <c r="D30" s="150">
        <f t="shared" si="3"/>
        <v>-0.61904761904761907</v>
      </c>
    </row>
    <row r="31" spans="1:10" ht="16.5" x14ac:dyDescent="0.25">
      <c r="A31" s="41" t="s">
        <v>44</v>
      </c>
      <c r="B31" s="147">
        <v>2497</v>
      </c>
      <c r="C31" s="147">
        <v>2732</v>
      </c>
      <c r="D31" s="151">
        <f t="shared" si="3"/>
        <v>9.4112935522627159E-2</v>
      </c>
    </row>
    <row r="32" spans="1:10" x14ac:dyDescent="0.25">
      <c r="A32" s="86" t="s">
        <v>177</v>
      </c>
    </row>
    <row r="33" spans="1:1" x14ac:dyDescent="0.25">
      <c r="A33" s="86" t="s">
        <v>145</v>
      </c>
    </row>
    <row r="34" spans="1:1" x14ac:dyDescent="0.25">
      <c r="A34" s="87" t="s">
        <v>144</v>
      </c>
    </row>
    <row r="36" spans="1:1" x14ac:dyDescent="0.25">
      <c r="A36" s="90" t="s">
        <v>211</v>
      </c>
    </row>
  </sheetData>
  <mergeCells count="15">
    <mergeCell ref="G2:I2"/>
    <mergeCell ref="F2:F3"/>
    <mergeCell ref="A26:A27"/>
    <mergeCell ref="B26:C26"/>
    <mergeCell ref="D26:D27"/>
    <mergeCell ref="A2:A3"/>
    <mergeCell ref="B2:B3"/>
    <mergeCell ref="C2:E2"/>
    <mergeCell ref="A4:A6"/>
    <mergeCell ref="A7:A10"/>
    <mergeCell ref="A11:A14"/>
    <mergeCell ref="A15:A17"/>
    <mergeCell ref="A18:A21"/>
    <mergeCell ref="A22:B22"/>
    <mergeCell ref="A23:I23"/>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N28"/>
  <sheetViews>
    <sheetView workbookViewId="0"/>
  </sheetViews>
  <sheetFormatPr baseColWidth="10" defaultRowHeight="15" x14ac:dyDescent="0.25"/>
  <cols>
    <col min="1" max="1" width="45.85546875" style="49" bestFit="1" customWidth="1"/>
  </cols>
  <sheetData>
    <row r="1" spans="1:14" ht="16.5" x14ac:dyDescent="0.3">
      <c r="A1" s="50" t="s">
        <v>88</v>
      </c>
    </row>
    <row r="2" spans="1:14" ht="16.5" customHeight="1" x14ac:dyDescent="0.25">
      <c r="A2" s="210" t="s">
        <v>61</v>
      </c>
      <c r="B2" s="202" t="s">
        <v>62</v>
      </c>
      <c r="C2" s="212"/>
      <c r="D2" s="203"/>
      <c r="E2" s="202" t="s">
        <v>178</v>
      </c>
      <c r="F2" s="212"/>
      <c r="G2" s="212"/>
      <c r="H2" s="212"/>
      <c r="I2" s="212"/>
      <c r="J2" s="239" t="s">
        <v>212</v>
      </c>
      <c r="K2" s="239"/>
      <c r="L2" s="239"/>
      <c r="M2" s="239"/>
      <c r="N2" s="239"/>
    </row>
    <row r="3" spans="1:14" ht="16.5" x14ac:dyDescent="0.25">
      <c r="A3" s="211"/>
      <c r="B3" s="39">
        <v>2020</v>
      </c>
      <c r="C3" s="39">
        <v>2021</v>
      </c>
      <c r="D3" s="39" t="s">
        <v>25</v>
      </c>
      <c r="E3" s="39" t="s">
        <v>63</v>
      </c>
      <c r="F3" s="39" t="s">
        <v>64</v>
      </c>
      <c r="G3" s="39" t="s">
        <v>65</v>
      </c>
      <c r="H3" s="39" t="s">
        <v>66</v>
      </c>
      <c r="I3" s="185" t="s">
        <v>67</v>
      </c>
      <c r="J3" s="240" t="s">
        <v>63</v>
      </c>
      <c r="K3" s="240" t="s">
        <v>64</v>
      </c>
      <c r="L3" s="240" t="s">
        <v>65</v>
      </c>
      <c r="M3" s="240" t="s">
        <v>66</v>
      </c>
      <c r="N3" s="240" t="s">
        <v>67</v>
      </c>
    </row>
    <row r="4" spans="1:14" ht="16.5" x14ac:dyDescent="0.25">
      <c r="A4" s="42" t="s">
        <v>68</v>
      </c>
      <c r="B4" s="152">
        <v>434</v>
      </c>
      <c r="C4" s="152">
        <v>463</v>
      </c>
      <c r="D4" s="162">
        <f>(C4-B4)/B4</f>
        <v>6.6820276497695855E-2</v>
      </c>
      <c r="E4" s="152"/>
      <c r="F4" s="152"/>
      <c r="G4" s="152"/>
      <c r="H4" s="152">
        <v>97</v>
      </c>
      <c r="I4" s="232">
        <v>366</v>
      </c>
      <c r="J4" s="241"/>
      <c r="K4" s="241"/>
      <c r="L4" s="241"/>
      <c r="M4" s="241">
        <v>-0.39374999999999999</v>
      </c>
      <c r="N4" s="241">
        <v>0.33576642335766421</v>
      </c>
    </row>
    <row r="5" spans="1:14" ht="16.5" x14ac:dyDescent="0.25">
      <c r="A5" s="43" t="s">
        <v>69</v>
      </c>
      <c r="B5" s="153">
        <v>796</v>
      </c>
      <c r="C5" s="153">
        <v>818</v>
      </c>
      <c r="D5" s="163">
        <f t="shared" ref="D5:D23" si="0">(C5-B5)/B5</f>
        <v>2.7638190954773871E-2</v>
      </c>
      <c r="E5" s="153"/>
      <c r="F5" s="153"/>
      <c r="G5" s="153">
        <v>163</v>
      </c>
      <c r="H5" s="153">
        <v>259</v>
      </c>
      <c r="I5" s="233">
        <v>396</v>
      </c>
      <c r="J5" s="242"/>
      <c r="K5" s="227"/>
      <c r="L5" s="227">
        <v>-8.4269662921348312E-2</v>
      </c>
      <c r="M5" s="227">
        <v>3.5999999999999997E-2</v>
      </c>
      <c r="N5" s="243">
        <v>7.6086956521739135E-2</v>
      </c>
    </row>
    <row r="6" spans="1:14" ht="16.5" x14ac:dyDescent="0.25">
      <c r="A6" s="44" t="s">
        <v>70</v>
      </c>
      <c r="B6" s="154">
        <v>1797</v>
      </c>
      <c r="C6" s="154">
        <v>2003</v>
      </c>
      <c r="D6" s="164">
        <f t="shared" si="0"/>
        <v>0.11463550361713967</v>
      </c>
      <c r="E6" s="155">
        <v>608</v>
      </c>
      <c r="F6" s="155">
        <v>795</v>
      </c>
      <c r="G6" s="155">
        <v>521</v>
      </c>
      <c r="H6" s="155">
        <v>39</v>
      </c>
      <c r="I6" s="234">
        <v>40</v>
      </c>
      <c r="J6" s="242">
        <v>0.17148362235067438</v>
      </c>
      <c r="K6" s="227">
        <v>9.9585062240663894E-2</v>
      </c>
      <c r="L6" s="227">
        <v>7.2016460905349799E-2</v>
      </c>
      <c r="M6" s="227">
        <v>-2.5000000000000001E-2</v>
      </c>
      <c r="N6" s="243">
        <v>0.37931034482758619</v>
      </c>
    </row>
    <row r="7" spans="1:14" ht="16.5" x14ac:dyDescent="0.25">
      <c r="A7" s="44" t="s">
        <v>71</v>
      </c>
      <c r="B7" s="154">
        <v>3822</v>
      </c>
      <c r="C7" s="154">
        <v>4070</v>
      </c>
      <c r="D7" s="164">
        <f t="shared" si="0"/>
        <v>6.488749345892203E-2</v>
      </c>
      <c r="E7" s="154">
        <v>2807</v>
      </c>
      <c r="F7" s="155">
        <v>650</v>
      </c>
      <c r="G7" s="155">
        <v>402</v>
      </c>
      <c r="H7" s="155">
        <v>163</v>
      </c>
      <c r="I7" s="234">
        <v>48</v>
      </c>
      <c r="J7" s="242">
        <v>4.5827123695976156E-2</v>
      </c>
      <c r="K7" s="227">
        <v>2.6856240126382307E-2</v>
      </c>
      <c r="L7" s="227">
        <v>0.19642857142857142</v>
      </c>
      <c r="M7" s="227">
        <v>1.8749999999999999E-2</v>
      </c>
      <c r="N7" s="243">
        <v>4.333333333333333</v>
      </c>
    </row>
    <row r="8" spans="1:14" ht="16.5" x14ac:dyDescent="0.25">
      <c r="A8" s="45" t="s">
        <v>72</v>
      </c>
      <c r="B8" s="156">
        <v>2998</v>
      </c>
      <c r="C8" s="156">
        <v>3127</v>
      </c>
      <c r="D8" s="165">
        <f t="shared" si="0"/>
        <v>4.3028685790527016E-2</v>
      </c>
      <c r="E8" s="156">
        <v>2620</v>
      </c>
      <c r="F8" s="157">
        <v>443</v>
      </c>
      <c r="G8" s="157">
        <v>46</v>
      </c>
      <c r="H8" s="157">
        <v>18</v>
      </c>
      <c r="I8" s="235"/>
      <c r="J8" s="244">
        <v>4.5490822027134878E-2</v>
      </c>
      <c r="K8" s="228">
        <v>5.2256532066508314E-2</v>
      </c>
      <c r="L8" s="228">
        <v>-0.13207547169811321</v>
      </c>
      <c r="M8" s="228">
        <v>0</v>
      </c>
      <c r="N8" s="245"/>
    </row>
    <row r="9" spans="1:14" ht="16.5" x14ac:dyDescent="0.25">
      <c r="A9" s="44" t="s">
        <v>73</v>
      </c>
      <c r="B9" s="154">
        <v>2591</v>
      </c>
      <c r="C9" s="154">
        <v>2981</v>
      </c>
      <c r="D9" s="164">
        <f t="shared" si="0"/>
        <v>0.15052103434967193</v>
      </c>
      <c r="E9" s="154">
        <v>1980</v>
      </c>
      <c r="F9" s="155">
        <v>558</v>
      </c>
      <c r="G9" s="155">
        <v>304</v>
      </c>
      <c r="H9" s="155">
        <v>92</v>
      </c>
      <c r="I9" s="234">
        <v>47</v>
      </c>
      <c r="J9" s="242">
        <v>0.12117780294450736</v>
      </c>
      <c r="K9" s="227">
        <v>0.21568627450980393</v>
      </c>
      <c r="L9" s="227">
        <v>0.256198347107438</v>
      </c>
      <c r="M9" s="227">
        <v>0.16455696202531644</v>
      </c>
      <c r="N9" s="243">
        <v>4.4444444444444446E-2</v>
      </c>
    </row>
    <row r="10" spans="1:14" ht="16.5" x14ac:dyDescent="0.25">
      <c r="A10" s="44" t="s">
        <v>74</v>
      </c>
      <c r="B10" s="155">
        <v>58</v>
      </c>
      <c r="C10" s="155">
        <v>79</v>
      </c>
      <c r="D10" s="164">
        <f t="shared" si="0"/>
        <v>0.36206896551724138</v>
      </c>
      <c r="E10" s="155">
        <v>35</v>
      </c>
      <c r="F10" s="155">
        <v>44</v>
      </c>
      <c r="G10" s="155"/>
      <c r="H10" s="155"/>
      <c r="I10" s="234"/>
      <c r="J10" s="242">
        <v>0.29629629629629628</v>
      </c>
      <c r="K10" s="227">
        <v>0.41935483870967744</v>
      </c>
      <c r="L10" s="227"/>
      <c r="M10" s="227"/>
      <c r="N10" s="243"/>
    </row>
    <row r="11" spans="1:14" ht="16.5" x14ac:dyDescent="0.25">
      <c r="A11" s="44" t="s">
        <v>75</v>
      </c>
      <c r="B11" s="154">
        <v>3365</v>
      </c>
      <c r="C11" s="154">
        <v>3662</v>
      </c>
      <c r="D11" s="164">
        <f t="shared" si="0"/>
        <v>8.8261515601783067E-2</v>
      </c>
      <c r="E11" s="154">
        <v>1349</v>
      </c>
      <c r="F11" s="154">
        <v>1435</v>
      </c>
      <c r="G11" s="155">
        <v>779</v>
      </c>
      <c r="H11" s="155">
        <v>99</v>
      </c>
      <c r="I11" s="234"/>
      <c r="J11" s="242">
        <v>0.10212418300653595</v>
      </c>
      <c r="K11" s="227">
        <v>8.5476550680786689E-2</v>
      </c>
      <c r="L11" s="227">
        <v>3.8666666666666669E-2</v>
      </c>
      <c r="M11" s="227">
        <v>0.43478260869565216</v>
      </c>
      <c r="N11" s="243"/>
    </row>
    <row r="12" spans="1:14" ht="16.5" x14ac:dyDescent="0.25">
      <c r="A12" s="46" t="s">
        <v>76</v>
      </c>
      <c r="B12" s="158">
        <v>1417</v>
      </c>
      <c r="C12" s="158">
        <v>1569</v>
      </c>
      <c r="D12" s="166">
        <f t="shared" si="0"/>
        <v>0.10726887791107975</v>
      </c>
      <c r="E12" s="158">
        <v>670</v>
      </c>
      <c r="F12" s="158">
        <v>684</v>
      </c>
      <c r="G12" s="158">
        <v>215</v>
      </c>
      <c r="H12" s="158"/>
      <c r="I12" s="236"/>
      <c r="J12" s="246">
        <v>0.18794326241134751</v>
      </c>
      <c r="K12" s="229">
        <v>9.0909090909090912E-2</v>
      </c>
      <c r="L12" s="229">
        <v>-4.8672566371681415E-2</v>
      </c>
      <c r="M12" s="229"/>
      <c r="N12" s="247"/>
    </row>
    <row r="13" spans="1:14" ht="16.5" x14ac:dyDescent="0.25">
      <c r="A13" s="42" t="s">
        <v>77</v>
      </c>
      <c r="B13" s="159">
        <v>12429</v>
      </c>
      <c r="C13" s="159">
        <v>13613</v>
      </c>
      <c r="D13" s="162">
        <f t="shared" si="0"/>
        <v>9.5261082951162604E-2</v>
      </c>
      <c r="E13" s="159">
        <v>6779</v>
      </c>
      <c r="F13" s="159">
        <v>3482</v>
      </c>
      <c r="G13" s="159">
        <v>2169</v>
      </c>
      <c r="H13" s="152">
        <v>652</v>
      </c>
      <c r="I13" s="232">
        <v>531</v>
      </c>
      <c r="J13" s="248">
        <v>8.987138263665595E-2</v>
      </c>
      <c r="K13" s="230">
        <v>9.9116161616161616E-2</v>
      </c>
      <c r="L13" s="230">
        <v>8.8855421686746983E-2</v>
      </c>
      <c r="M13" s="230">
        <v>9.0301003344481601E-2</v>
      </c>
      <c r="N13" s="249">
        <v>0.17738359201773837</v>
      </c>
    </row>
    <row r="14" spans="1:14" ht="16.5" x14ac:dyDescent="0.25">
      <c r="A14" s="43" t="s">
        <v>78</v>
      </c>
      <c r="B14" s="153">
        <v>38</v>
      </c>
      <c r="C14" s="153">
        <v>21</v>
      </c>
      <c r="D14" s="163">
        <f t="shared" si="0"/>
        <v>-0.44736842105263158</v>
      </c>
      <c r="E14" s="153"/>
      <c r="F14" s="153">
        <v>21</v>
      </c>
      <c r="G14" s="153"/>
      <c r="H14" s="153"/>
      <c r="I14" s="233"/>
      <c r="J14" s="250"/>
      <c r="K14" s="226">
        <v>-0.44736842105263158</v>
      </c>
      <c r="L14" s="226"/>
      <c r="M14" s="226"/>
      <c r="N14" s="251"/>
    </row>
    <row r="15" spans="1:14" ht="16.5" x14ac:dyDescent="0.25">
      <c r="A15" s="44" t="s">
        <v>79</v>
      </c>
      <c r="B15" s="154">
        <v>6006</v>
      </c>
      <c r="C15" s="154">
        <v>8331</v>
      </c>
      <c r="D15" s="164">
        <f t="shared" si="0"/>
        <v>0.38711288711288711</v>
      </c>
      <c r="E15" s="155">
        <v>1031</v>
      </c>
      <c r="F15" s="155">
        <v>669</v>
      </c>
      <c r="G15" s="154">
        <v>3282</v>
      </c>
      <c r="H15" s="155">
        <v>1838</v>
      </c>
      <c r="I15" s="234">
        <v>1511</v>
      </c>
      <c r="J15" s="242">
        <v>8.8701161562829992E-2</v>
      </c>
      <c r="K15" s="227">
        <v>0.16753926701570682</v>
      </c>
      <c r="L15" s="227">
        <v>0.42944250871080142</v>
      </c>
      <c r="M15" s="227">
        <v>0.38821752265861026</v>
      </c>
      <c r="N15" s="243">
        <v>0.74480369515011546</v>
      </c>
    </row>
    <row r="16" spans="1:14" ht="16.5" x14ac:dyDescent="0.25">
      <c r="A16" s="45" t="s">
        <v>80</v>
      </c>
      <c r="B16" s="156">
        <v>3493</v>
      </c>
      <c r="C16" s="156">
        <v>4743</v>
      </c>
      <c r="D16" s="165">
        <f t="shared" si="0"/>
        <v>0.35785857429144002</v>
      </c>
      <c r="E16" s="157">
        <v>964</v>
      </c>
      <c r="F16" s="157">
        <v>603</v>
      </c>
      <c r="G16" s="157">
        <v>2024</v>
      </c>
      <c r="H16" s="157">
        <v>558</v>
      </c>
      <c r="I16" s="235">
        <v>594</v>
      </c>
      <c r="J16" s="244">
        <v>5.8177826564215149E-2</v>
      </c>
      <c r="K16" s="228">
        <v>0.15296367112810708</v>
      </c>
      <c r="L16" s="228">
        <v>0.4762946754194019</v>
      </c>
      <c r="M16" s="228">
        <v>0.210412147505423</v>
      </c>
      <c r="N16" s="245">
        <v>1.6167400881057268</v>
      </c>
    </row>
    <row r="17" spans="1:14" ht="16.5" x14ac:dyDescent="0.25">
      <c r="A17" s="44" t="s">
        <v>81</v>
      </c>
      <c r="B17" s="155">
        <v>1065</v>
      </c>
      <c r="C17" s="155">
        <v>1428</v>
      </c>
      <c r="D17" s="164">
        <f t="shared" si="0"/>
        <v>0.3408450704225352</v>
      </c>
      <c r="E17" s="155"/>
      <c r="F17" s="155">
        <v>26</v>
      </c>
      <c r="G17" s="155">
        <v>637</v>
      </c>
      <c r="H17" s="155">
        <v>356</v>
      </c>
      <c r="I17" s="234">
        <v>409</v>
      </c>
      <c r="J17" s="242"/>
      <c r="K17" s="227">
        <v>0.04</v>
      </c>
      <c r="L17" s="227">
        <v>0.29735234215885947</v>
      </c>
      <c r="M17" s="227">
        <v>0.44129554655870445</v>
      </c>
      <c r="N17" s="243">
        <v>0.35430463576158938</v>
      </c>
    </row>
    <row r="18" spans="1:14" ht="16.5" x14ac:dyDescent="0.25">
      <c r="A18" s="44" t="s">
        <v>82</v>
      </c>
      <c r="B18" s="154">
        <v>3257</v>
      </c>
      <c r="C18" s="154">
        <v>3834</v>
      </c>
      <c r="D18" s="164">
        <f t="shared" si="0"/>
        <v>0.17715689284617747</v>
      </c>
      <c r="E18" s="154">
        <v>1474</v>
      </c>
      <c r="F18" s="154">
        <v>1351</v>
      </c>
      <c r="G18" s="155">
        <v>679</v>
      </c>
      <c r="H18" s="155">
        <v>280</v>
      </c>
      <c r="I18" s="234">
        <v>50</v>
      </c>
      <c r="J18" s="242">
        <v>0.1303680981595092</v>
      </c>
      <c r="K18" s="227">
        <v>-4.9261083743842367E-2</v>
      </c>
      <c r="L18" s="227">
        <v>1.095679012345679</v>
      </c>
      <c r="M18" s="227">
        <v>0.68674698795180722</v>
      </c>
      <c r="N18" s="243">
        <v>0.19047619047619047</v>
      </c>
    </row>
    <row r="19" spans="1:14" ht="16.5" x14ac:dyDescent="0.25">
      <c r="A19" s="45" t="s">
        <v>83</v>
      </c>
      <c r="B19" s="157">
        <v>635</v>
      </c>
      <c r="C19" s="157">
        <v>674</v>
      </c>
      <c r="D19" s="165">
        <f t="shared" si="0"/>
        <v>6.1417322834645668E-2</v>
      </c>
      <c r="E19" s="157">
        <v>320</v>
      </c>
      <c r="F19" s="157">
        <v>118</v>
      </c>
      <c r="G19" s="157">
        <v>215</v>
      </c>
      <c r="H19" s="157">
        <v>21</v>
      </c>
      <c r="I19" s="235"/>
      <c r="J19" s="244">
        <v>-6.4327485380116955E-2</v>
      </c>
      <c r="K19" s="228">
        <v>-6.3492063492063489E-2</v>
      </c>
      <c r="L19" s="228">
        <v>0.39610389610389612</v>
      </c>
      <c r="M19" s="228">
        <v>0.61538461538461542</v>
      </c>
      <c r="N19" s="245"/>
    </row>
    <row r="20" spans="1:14" ht="16.5" x14ac:dyDescent="0.25">
      <c r="A20" s="45" t="s">
        <v>84</v>
      </c>
      <c r="B20" s="156">
        <v>1274</v>
      </c>
      <c r="C20" s="156">
        <v>1365</v>
      </c>
      <c r="D20" s="165">
        <f t="shared" si="0"/>
        <v>7.1428571428571425E-2</v>
      </c>
      <c r="E20" s="157">
        <v>800</v>
      </c>
      <c r="F20" s="157">
        <v>504</v>
      </c>
      <c r="G20" s="157">
        <v>61</v>
      </c>
      <c r="H20" s="157"/>
      <c r="I20" s="235"/>
      <c r="J20" s="244">
        <v>0.17130307467057102</v>
      </c>
      <c r="K20" s="228">
        <v>-4.9056603773584909E-2</v>
      </c>
      <c r="L20" s="228">
        <v>0</v>
      </c>
      <c r="M20" s="228"/>
      <c r="N20" s="245"/>
    </row>
    <row r="21" spans="1:14" ht="16.5" x14ac:dyDescent="0.25">
      <c r="A21" s="47" t="s">
        <v>85</v>
      </c>
      <c r="B21" s="160">
        <v>528</v>
      </c>
      <c r="C21" s="160">
        <v>522</v>
      </c>
      <c r="D21" s="167">
        <f t="shared" si="0"/>
        <v>-1.1363636363636364E-2</v>
      </c>
      <c r="E21" s="160">
        <v>88</v>
      </c>
      <c r="F21" s="160">
        <v>46</v>
      </c>
      <c r="G21" s="160">
        <v>54</v>
      </c>
      <c r="H21" s="160">
        <v>19</v>
      </c>
      <c r="I21" s="237">
        <v>315</v>
      </c>
      <c r="J21" s="252">
        <v>-6.3829787234042548E-2</v>
      </c>
      <c r="K21" s="231">
        <v>-0.23333333333333334</v>
      </c>
      <c r="L21" s="231">
        <v>0.45945945945945948</v>
      </c>
      <c r="M21" s="231">
        <v>0.1875</v>
      </c>
      <c r="N21" s="253">
        <v>-1.8691588785046728E-2</v>
      </c>
    </row>
    <row r="22" spans="1:14" ht="16.5" x14ac:dyDescent="0.25">
      <c r="A22" s="42" t="s">
        <v>86</v>
      </c>
      <c r="B22" s="159">
        <v>10894</v>
      </c>
      <c r="C22" s="159">
        <v>14136</v>
      </c>
      <c r="D22" s="162">
        <f t="shared" si="0"/>
        <v>0.29759500642555536</v>
      </c>
      <c r="E22" s="159">
        <v>2593</v>
      </c>
      <c r="F22" s="159">
        <v>2113</v>
      </c>
      <c r="G22" s="159">
        <v>4652</v>
      </c>
      <c r="H22" s="152">
        <v>2493</v>
      </c>
      <c r="I22" s="232">
        <v>2285</v>
      </c>
      <c r="J22" s="248">
        <v>0.10575692963752666</v>
      </c>
      <c r="K22" s="230">
        <v>-1.8894662257912141E-3</v>
      </c>
      <c r="L22" s="230">
        <v>0.47776365946632782</v>
      </c>
      <c r="M22" s="230">
        <v>0.42213348545350826</v>
      </c>
      <c r="N22" s="249">
        <v>0.49248856956237752</v>
      </c>
    </row>
    <row r="23" spans="1:14" ht="16.5" x14ac:dyDescent="0.25">
      <c r="A23" s="48" t="s">
        <v>87</v>
      </c>
      <c r="B23" s="147">
        <v>23757</v>
      </c>
      <c r="C23" s="147">
        <v>28212</v>
      </c>
      <c r="D23" s="168">
        <f t="shared" si="0"/>
        <v>0.18752367723197375</v>
      </c>
      <c r="E23" s="147">
        <v>9372</v>
      </c>
      <c r="F23" s="147">
        <v>5595</v>
      </c>
      <c r="G23" s="147">
        <v>6821</v>
      </c>
      <c r="H23" s="161">
        <v>3242</v>
      </c>
      <c r="I23" s="238">
        <v>3182</v>
      </c>
      <c r="J23" s="254">
        <v>9.4220665499124348E-2</v>
      </c>
      <c r="K23" s="255">
        <v>5.8656575212866602E-2</v>
      </c>
      <c r="L23" s="255">
        <v>0.32704280155642024</v>
      </c>
      <c r="M23" s="255">
        <v>0.29111907606531262</v>
      </c>
      <c r="N23" s="256">
        <v>0.41046099290780141</v>
      </c>
    </row>
    <row r="24" spans="1:14" ht="26.25" customHeight="1" x14ac:dyDescent="0.25">
      <c r="A24" s="209" t="s">
        <v>179</v>
      </c>
      <c r="B24" s="209"/>
      <c r="C24" s="209"/>
      <c r="D24" s="209"/>
      <c r="E24" s="209"/>
      <c r="F24" s="209"/>
      <c r="G24" s="209"/>
      <c r="H24" s="209"/>
      <c r="I24" s="209"/>
    </row>
    <row r="25" spans="1:14" x14ac:dyDescent="0.25">
      <c r="A25" s="86" t="s">
        <v>145</v>
      </c>
    </row>
    <row r="26" spans="1:14" x14ac:dyDescent="0.25">
      <c r="A26" s="87" t="s">
        <v>144</v>
      </c>
    </row>
    <row r="28" spans="1:14" x14ac:dyDescent="0.25">
      <c r="A28" s="90" t="s">
        <v>211</v>
      </c>
    </row>
  </sheetData>
  <mergeCells count="5">
    <mergeCell ref="A2:A3"/>
    <mergeCell ref="B2:D2"/>
    <mergeCell ref="E2:I2"/>
    <mergeCell ref="A24:I24"/>
    <mergeCell ref="J2:N2"/>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I32"/>
  <sheetViews>
    <sheetView workbookViewId="0"/>
  </sheetViews>
  <sheetFormatPr baseColWidth="10" defaultRowHeight="16.5" x14ac:dyDescent="0.3"/>
  <cols>
    <col min="1" max="1" width="17.42578125" style="2" bestFit="1" customWidth="1"/>
    <col min="2" max="2" width="12.5703125" style="2" bestFit="1" customWidth="1"/>
    <col min="3" max="3" width="14.140625" style="2" bestFit="1" customWidth="1"/>
    <col min="4" max="4" width="19.85546875" style="2" bestFit="1" customWidth="1"/>
    <col min="5" max="5" width="12.5703125" style="2" bestFit="1" customWidth="1"/>
    <col min="6" max="6" width="14.140625" style="2" bestFit="1" customWidth="1"/>
    <col min="7" max="7" width="19.85546875" style="2" bestFit="1" customWidth="1"/>
    <col min="8" max="16384" width="11.42578125" style="2"/>
  </cols>
  <sheetData>
    <row r="1" spans="1:9" x14ac:dyDescent="0.3">
      <c r="A1" s="19" t="s">
        <v>186</v>
      </c>
    </row>
    <row r="2" spans="1:9" x14ac:dyDescent="0.3">
      <c r="A2" s="63"/>
      <c r="B2" s="213">
        <v>2020</v>
      </c>
      <c r="C2" s="214"/>
      <c r="D2" s="215"/>
      <c r="E2" s="213">
        <v>2021</v>
      </c>
      <c r="F2" s="214"/>
      <c r="G2" s="215"/>
      <c r="H2" s="213" t="s">
        <v>25</v>
      </c>
      <c r="I2" s="215"/>
    </row>
    <row r="3" spans="1:9" x14ac:dyDescent="0.3">
      <c r="A3" s="64"/>
      <c r="B3" s="142" t="s">
        <v>98</v>
      </c>
      <c r="C3" s="6" t="s">
        <v>31</v>
      </c>
      <c r="D3" s="56" t="s">
        <v>105</v>
      </c>
      <c r="E3" s="55" t="s">
        <v>98</v>
      </c>
      <c r="F3" s="6" t="s">
        <v>31</v>
      </c>
      <c r="G3" s="56" t="s">
        <v>105</v>
      </c>
      <c r="H3" s="216" t="s">
        <v>160</v>
      </c>
      <c r="I3" s="217"/>
    </row>
    <row r="4" spans="1:9" x14ac:dyDescent="0.3">
      <c r="A4" s="65" t="s">
        <v>12</v>
      </c>
      <c r="B4" s="173">
        <v>116</v>
      </c>
      <c r="C4" s="174">
        <v>8565</v>
      </c>
      <c r="D4" s="57">
        <f>B4/C4</f>
        <v>1.3543490951546994E-2</v>
      </c>
      <c r="E4" s="173">
        <v>336</v>
      </c>
      <c r="F4" s="174">
        <v>9372</v>
      </c>
      <c r="G4" s="57">
        <f>E4/F4</f>
        <v>3.5851472471190783E-2</v>
      </c>
      <c r="H4" s="51">
        <f>E4-B4</f>
        <v>220</v>
      </c>
      <c r="I4" s="57">
        <f>H4/B4</f>
        <v>1.896551724137931</v>
      </c>
    </row>
    <row r="5" spans="1:9" x14ac:dyDescent="0.3">
      <c r="A5" s="66" t="s">
        <v>89</v>
      </c>
      <c r="B5" s="175">
        <v>114</v>
      </c>
      <c r="C5" s="176">
        <v>7998</v>
      </c>
      <c r="D5" s="59">
        <f t="shared" ref="D5:D6" si="0">B5/C5</f>
        <v>1.4253563390847712E-2</v>
      </c>
      <c r="E5" s="175">
        <v>323</v>
      </c>
      <c r="F5" s="176">
        <v>8654</v>
      </c>
      <c r="G5" s="59">
        <f t="shared" ref="G5:G27" si="1">E5/F5</f>
        <v>3.7323780910561592E-2</v>
      </c>
      <c r="H5" s="58">
        <f t="shared" ref="H5:H27" si="2">E5-B5</f>
        <v>209</v>
      </c>
      <c r="I5" s="59">
        <f t="shared" ref="I5:I27" si="3">H5/B5</f>
        <v>1.8333333333333333</v>
      </c>
    </row>
    <row r="6" spans="1:9" x14ac:dyDescent="0.3">
      <c r="A6" s="66" t="s">
        <v>90</v>
      </c>
      <c r="B6" s="175">
        <v>2</v>
      </c>
      <c r="C6" s="176">
        <v>379</v>
      </c>
      <c r="D6" s="59">
        <f t="shared" si="0"/>
        <v>5.2770448548812663E-3</v>
      </c>
      <c r="E6" s="175">
        <v>12</v>
      </c>
      <c r="F6" s="176">
        <v>414</v>
      </c>
      <c r="G6" s="59">
        <f t="shared" si="1"/>
        <v>2.8985507246376812E-2</v>
      </c>
      <c r="H6" s="58">
        <f t="shared" si="2"/>
        <v>10</v>
      </c>
      <c r="I6" s="59">
        <f t="shared" si="3"/>
        <v>5</v>
      </c>
    </row>
    <row r="7" spans="1:9" x14ac:dyDescent="0.3">
      <c r="A7" s="66" t="s">
        <v>99</v>
      </c>
      <c r="B7" s="175"/>
      <c r="C7" s="176">
        <v>188</v>
      </c>
      <c r="D7" s="59"/>
      <c r="E7" s="175">
        <v>1</v>
      </c>
      <c r="F7" s="176">
        <v>304</v>
      </c>
      <c r="G7" s="59">
        <f t="shared" si="1"/>
        <v>3.2894736842105261E-3</v>
      </c>
      <c r="H7" s="109" t="s">
        <v>161</v>
      </c>
      <c r="I7" s="110" t="s">
        <v>161</v>
      </c>
    </row>
    <row r="8" spans="1:9" x14ac:dyDescent="0.3">
      <c r="A8" s="65" t="s">
        <v>13</v>
      </c>
      <c r="B8" s="173">
        <v>349</v>
      </c>
      <c r="C8" s="174">
        <v>5285</v>
      </c>
      <c r="D8" s="57">
        <f t="shared" ref="D8:D15" si="4">B8/C8</f>
        <v>6.6035950804162719E-2</v>
      </c>
      <c r="E8" s="173">
        <v>619</v>
      </c>
      <c r="F8" s="174">
        <v>5595</v>
      </c>
      <c r="G8" s="57">
        <f t="shared" si="1"/>
        <v>0.11063449508489723</v>
      </c>
      <c r="H8" s="51">
        <f t="shared" si="2"/>
        <v>270</v>
      </c>
      <c r="I8" s="57">
        <f t="shared" si="3"/>
        <v>0.77363896848137537</v>
      </c>
    </row>
    <row r="9" spans="1:9" x14ac:dyDescent="0.3">
      <c r="A9" s="66" t="s">
        <v>91</v>
      </c>
      <c r="B9" s="175">
        <v>220</v>
      </c>
      <c r="C9" s="176">
        <v>2580</v>
      </c>
      <c r="D9" s="59">
        <f t="shared" si="4"/>
        <v>8.5271317829457363E-2</v>
      </c>
      <c r="E9" s="175">
        <v>467</v>
      </c>
      <c r="F9" s="176">
        <v>2849</v>
      </c>
      <c r="G9" s="59">
        <f t="shared" si="1"/>
        <v>0.1639171639171639</v>
      </c>
      <c r="H9" s="58">
        <f t="shared" si="2"/>
        <v>247</v>
      </c>
      <c r="I9" s="59">
        <f t="shared" si="3"/>
        <v>1.1227272727272728</v>
      </c>
    </row>
    <row r="10" spans="1:9" x14ac:dyDescent="0.3">
      <c r="A10" s="66" t="s">
        <v>92</v>
      </c>
      <c r="B10" s="175">
        <v>116</v>
      </c>
      <c r="C10" s="176">
        <v>1952</v>
      </c>
      <c r="D10" s="59">
        <f t="shared" si="4"/>
        <v>5.9426229508196718E-2</v>
      </c>
      <c r="E10" s="175">
        <v>111</v>
      </c>
      <c r="F10" s="176">
        <v>1773</v>
      </c>
      <c r="G10" s="59">
        <f t="shared" si="1"/>
        <v>6.2605752961082908E-2</v>
      </c>
      <c r="H10" s="58">
        <f t="shared" si="2"/>
        <v>-5</v>
      </c>
      <c r="I10" s="59">
        <f t="shared" si="3"/>
        <v>-4.3103448275862072E-2</v>
      </c>
    </row>
    <row r="11" spans="1:9" x14ac:dyDescent="0.3">
      <c r="A11" s="66" t="s">
        <v>90</v>
      </c>
      <c r="B11" s="175">
        <v>10</v>
      </c>
      <c r="C11" s="176">
        <v>35</v>
      </c>
      <c r="D11" s="59">
        <f t="shared" si="4"/>
        <v>0.2857142857142857</v>
      </c>
      <c r="E11" s="175">
        <v>19</v>
      </c>
      <c r="F11" s="176">
        <v>47</v>
      </c>
      <c r="G11" s="59">
        <f t="shared" si="1"/>
        <v>0.40425531914893614</v>
      </c>
      <c r="H11" s="169">
        <f t="shared" si="2"/>
        <v>9</v>
      </c>
      <c r="I11" s="170">
        <f t="shared" si="3"/>
        <v>0.9</v>
      </c>
    </row>
    <row r="12" spans="1:9" x14ac:dyDescent="0.3">
      <c r="A12" s="66" t="s">
        <v>93</v>
      </c>
      <c r="B12" s="175">
        <v>3</v>
      </c>
      <c r="C12" s="176">
        <v>718</v>
      </c>
      <c r="D12" s="59">
        <f t="shared" si="4"/>
        <v>4.178272980501393E-3</v>
      </c>
      <c r="E12" s="175">
        <v>22</v>
      </c>
      <c r="F12" s="176">
        <v>926</v>
      </c>
      <c r="G12" s="59">
        <f t="shared" si="1"/>
        <v>2.3758099352051837E-2</v>
      </c>
      <c r="H12" s="169">
        <f t="shared" si="2"/>
        <v>19</v>
      </c>
      <c r="I12" s="170">
        <f t="shared" si="3"/>
        <v>6.333333333333333</v>
      </c>
    </row>
    <row r="13" spans="1:9" ht="17.25" thickBot="1" x14ac:dyDescent="0.35">
      <c r="A13" s="67" t="s">
        <v>103</v>
      </c>
      <c r="B13" s="177">
        <f t="shared" ref="B13:C13" si="5">B4+B8</f>
        <v>465</v>
      </c>
      <c r="C13" s="178">
        <f t="shared" si="5"/>
        <v>13850</v>
      </c>
      <c r="D13" s="60">
        <f t="shared" si="4"/>
        <v>3.3574007220216605E-2</v>
      </c>
      <c r="E13" s="177">
        <f t="shared" ref="E13:F13" si="6">E4+E8</f>
        <v>955</v>
      </c>
      <c r="F13" s="178">
        <f t="shared" si="6"/>
        <v>14967</v>
      </c>
      <c r="G13" s="60">
        <f t="shared" si="1"/>
        <v>6.380704215941739E-2</v>
      </c>
      <c r="H13" s="52">
        <f t="shared" si="2"/>
        <v>490</v>
      </c>
      <c r="I13" s="60">
        <f t="shared" si="3"/>
        <v>1.053763440860215</v>
      </c>
    </row>
    <row r="14" spans="1:9" x14ac:dyDescent="0.3">
      <c r="A14" s="65" t="s">
        <v>14</v>
      </c>
      <c r="B14" s="173">
        <v>621</v>
      </c>
      <c r="C14" s="174">
        <v>5140</v>
      </c>
      <c r="D14" s="57">
        <f t="shared" si="4"/>
        <v>0.12081712062256809</v>
      </c>
      <c r="E14" s="173">
        <v>816</v>
      </c>
      <c r="F14" s="174">
        <v>6821</v>
      </c>
      <c r="G14" s="57">
        <f t="shared" si="1"/>
        <v>0.11963055270488199</v>
      </c>
      <c r="H14" s="51">
        <f t="shared" si="2"/>
        <v>195</v>
      </c>
      <c r="I14" s="57">
        <f t="shared" si="3"/>
        <v>0.3140096618357488</v>
      </c>
    </row>
    <row r="15" spans="1:9" x14ac:dyDescent="0.3">
      <c r="A15" s="66" t="s">
        <v>94</v>
      </c>
      <c r="B15" s="175">
        <v>621</v>
      </c>
      <c r="C15" s="176">
        <v>4323</v>
      </c>
      <c r="D15" s="59">
        <f t="shared" si="4"/>
        <v>0.14365024288688411</v>
      </c>
      <c r="E15" s="175">
        <v>802</v>
      </c>
      <c r="F15" s="176">
        <v>5576</v>
      </c>
      <c r="G15" s="59">
        <f t="shared" si="1"/>
        <v>0.14383070301291248</v>
      </c>
      <c r="H15" s="58">
        <f t="shared" si="2"/>
        <v>181</v>
      </c>
      <c r="I15" s="59">
        <f t="shared" si="3"/>
        <v>0.29146537842190018</v>
      </c>
    </row>
    <row r="16" spans="1:9" x14ac:dyDescent="0.3">
      <c r="A16" s="66" t="s">
        <v>50</v>
      </c>
      <c r="B16" s="175"/>
      <c r="C16" s="176">
        <v>375</v>
      </c>
      <c r="D16" s="59"/>
      <c r="E16" s="175"/>
      <c r="F16" s="176">
        <v>369</v>
      </c>
      <c r="G16" s="59"/>
      <c r="H16" s="109"/>
      <c r="I16" s="110"/>
    </row>
    <row r="17" spans="1:9" x14ac:dyDescent="0.3">
      <c r="A17" s="66" t="s">
        <v>100</v>
      </c>
      <c r="B17" s="175"/>
      <c r="C17" s="176">
        <v>442</v>
      </c>
      <c r="D17" s="59"/>
      <c r="E17" s="175">
        <v>14</v>
      </c>
      <c r="F17" s="176">
        <v>876</v>
      </c>
      <c r="G17" s="59">
        <f t="shared" si="1"/>
        <v>1.5981735159817351E-2</v>
      </c>
      <c r="H17" s="109" t="s">
        <v>161</v>
      </c>
      <c r="I17" s="110" t="s">
        <v>161</v>
      </c>
    </row>
    <row r="18" spans="1:9" x14ac:dyDescent="0.3">
      <c r="A18" s="65" t="s">
        <v>15</v>
      </c>
      <c r="B18" s="173">
        <v>69</v>
      </c>
      <c r="C18" s="174">
        <v>2511</v>
      </c>
      <c r="D18" s="57">
        <f t="shared" ref="D18:D21" si="7">B18/C18</f>
        <v>2.7479091995221028E-2</v>
      </c>
      <c r="E18" s="173">
        <v>171</v>
      </c>
      <c r="F18" s="174">
        <v>3242</v>
      </c>
      <c r="G18" s="57">
        <f t="shared" si="1"/>
        <v>5.2745219000616905E-2</v>
      </c>
      <c r="H18" s="51">
        <f t="shared" si="2"/>
        <v>102</v>
      </c>
      <c r="I18" s="57">
        <f t="shared" si="3"/>
        <v>1.4782608695652173</v>
      </c>
    </row>
    <row r="19" spans="1:9" x14ac:dyDescent="0.3">
      <c r="A19" s="66" t="s">
        <v>180</v>
      </c>
      <c r="B19" s="175"/>
      <c r="C19" s="176"/>
      <c r="D19" s="59"/>
      <c r="E19" s="175"/>
      <c r="F19" s="176">
        <v>44</v>
      </c>
      <c r="G19" s="59"/>
      <c r="H19" s="109"/>
      <c r="I19" s="110"/>
    </row>
    <row r="20" spans="1:9" x14ac:dyDescent="0.3">
      <c r="A20" s="66" t="s">
        <v>95</v>
      </c>
      <c r="B20" s="175">
        <v>57</v>
      </c>
      <c r="C20" s="176">
        <v>1178</v>
      </c>
      <c r="D20" s="59">
        <f t="shared" si="7"/>
        <v>4.8387096774193547E-2</v>
      </c>
      <c r="E20" s="175">
        <v>95</v>
      </c>
      <c r="F20" s="176">
        <v>1270</v>
      </c>
      <c r="G20" s="59">
        <f t="shared" si="1"/>
        <v>7.4803149606299218E-2</v>
      </c>
      <c r="H20" s="169">
        <f t="shared" si="2"/>
        <v>38</v>
      </c>
      <c r="I20" s="170">
        <f t="shared" si="3"/>
        <v>0.66666666666666663</v>
      </c>
    </row>
    <row r="21" spans="1:9" x14ac:dyDescent="0.3">
      <c r="A21" s="66" t="s">
        <v>101</v>
      </c>
      <c r="B21" s="175">
        <v>12</v>
      </c>
      <c r="C21" s="176">
        <v>1333</v>
      </c>
      <c r="D21" s="59">
        <f t="shared" si="7"/>
        <v>9.0022505626406596E-3</v>
      </c>
      <c r="E21" s="175">
        <v>76</v>
      </c>
      <c r="F21" s="176">
        <v>1928</v>
      </c>
      <c r="G21" s="59">
        <f t="shared" si="1"/>
        <v>3.9419087136929459E-2</v>
      </c>
      <c r="H21" s="58">
        <f t="shared" si="2"/>
        <v>64</v>
      </c>
      <c r="I21" s="59">
        <f t="shared" si="3"/>
        <v>5.333333333333333</v>
      </c>
    </row>
    <row r="22" spans="1:9" x14ac:dyDescent="0.3">
      <c r="A22" s="65" t="s">
        <v>16</v>
      </c>
      <c r="B22" s="173"/>
      <c r="C22" s="174">
        <v>2256</v>
      </c>
      <c r="D22" s="57"/>
      <c r="E22" s="173">
        <v>75</v>
      </c>
      <c r="F22" s="174">
        <v>3182</v>
      </c>
      <c r="G22" s="57">
        <f t="shared" si="1"/>
        <v>2.3570081709616594E-2</v>
      </c>
      <c r="H22" s="171" t="s">
        <v>161</v>
      </c>
      <c r="I22" s="172" t="s">
        <v>161</v>
      </c>
    </row>
    <row r="23" spans="1:9" x14ac:dyDescent="0.3">
      <c r="A23" s="66" t="s">
        <v>96</v>
      </c>
      <c r="B23" s="175"/>
      <c r="C23" s="176">
        <v>622</v>
      </c>
      <c r="D23" s="59"/>
      <c r="E23" s="175"/>
      <c r="F23" s="176">
        <v>725</v>
      </c>
      <c r="G23" s="59"/>
      <c r="H23" s="58"/>
      <c r="I23" s="59"/>
    </row>
    <row r="24" spans="1:9" x14ac:dyDescent="0.3">
      <c r="A24" s="66" t="s">
        <v>97</v>
      </c>
      <c r="B24" s="175"/>
      <c r="C24" s="176">
        <v>859</v>
      </c>
      <c r="D24" s="59"/>
      <c r="E24" s="175"/>
      <c r="F24" s="176">
        <v>1108</v>
      </c>
      <c r="G24" s="59"/>
      <c r="H24" s="58"/>
      <c r="I24" s="59"/>
    </row>
    <row r="25" spans="1:9" x14ac:dyDescent="0.3">
      <c r="A25" s="66" t="s">
        <v>102</v>
      </c>
      <c r="B25" s="175"/>
      <c r="C25" s="176">
        <v>775</v>
      </c>
      <c r="D25" s="59"/>
      <c r="E25" s="175">
        <v>75</v>
      </c>
      <c r="F25" s="176">
        <v>1349</v>
      </c>
      <c r="G25" s="59">
        <f t="shared" si="1"/>
        <v>5.5596738324684952E-2</v>
      </c>
      <c r="H25" s="109" t="s">
        <v>161</v>
      </c>
      <c r="I25" s="110" t="s">
        <v>161</v>
      </c>
    </row>
    <row r="26" spans="1:9" ht="17.25" thickBot="1" x14ac:dyDescent="0.35">
      <c r="A26" s="67" t="s">
        <v>104</v>
      </c>
      <c r="B26" s="177">
        <f>B14+B18+B22</f>
        <v>690</v>
      </c>
      <c r="C26" s="178">
        <f t="shared" ref="C26" si="8">C14+C18+C22</f>
        <v>9907</v>
      </c>
      <c r="D26" s="60">
        <f>B26/C26</f>
        <v>6.9647723831634201E-2</v>
      </c>
      <c r="E26" s="177">
        <f>E14+E18+E22</f>
        <v>1062</v>
      </c>
      <c r="F26" s="178">
        <f>F14+F18+F22</f>
        <v>13245</v>
      </c>
      <c r="G26" s="60">
        <f t="shared" si="1"/>
        <v>8.0181200453001131E-2</v>
      </c>
      <c r="H26" s="52">
        <f t="shared" si="2"/>
        <v>372</v>
      </c>
      <c r="I26" s="60">
        <f t="shared" si="3"/>
        <v>0.53913043478260869</v>
      </c>
    </row>
    <row r="27" spans="1:9" x14ac:dyDescent="0.3">
      <c r="A27" s="68" t="s">
        <v>34</v>
      </c>
      <c r="B27" s="179">
        <f>B13+B26</f>
        <v>1155</v>
      </c>
      <c r="C27" s="180">
        <f>C26+C13</f>
        <v>23757</v>
      </c>
      <c r="D27" s="132">
        <f t="shared" ref="D27" si="9">B27/C27</f>
        <v>4.8617249652733931E-2</v>
      </c>
      <c r="E27" s="179">
        <f>E13+E26</f>
        <v>2017</v>
      </c>
      <c r="F27" s="180">
        <f>F26+F13</f>
        <v>28212</v>
      </c>
      <c r="G27" s="62">
        <f t="shared" si="1"/>
        <v>7.1494399546292359E-2</v>
      </c>
      <c r="H27" s="61">
        <f t="shared" si="2"/>
        <v>862</v>
      </c>
      <c r="I27" s="62">
        <f t="shared" si="3"/>
        <v>0.74632034632034627</v>
      </c>
    </row>
    <row r="28" spans="1:9" ht="24.75" customHeight="1" x14ac:dyDescent="0.3">
      <c r="A28" s="218" t="s">
        <v>181</v>
      </c>
      <c r="B28" s="218"/>
      <c r="C28" s="218"/>
      <c r="D28" s="218"/>
      <c r="E28" s="218"/>
      <c r="F28" s="218"/>
      <c r="G28" s="218"/>
      <c r="H28" s="218"/>
      <c r="I28" s="218"/>
    </row>
    <row r="29" spans="1:9" x14ac:dyDescent="0.3">
      <c r="A29" s="86" t="s">
        <v>145</v>
      </c>
    </row>
    <row r="30" spans="1:9" x14ac:dyDescent="0.3">
      <c r="A30" s="87" t="s">
        <v>144</v>
      </c>
    </row>
    <row r="32" spans="1:9" x14ac:dyDescent="0.3">
      <c r="A32" s="90" t="s">
        <v>211</v>
      </c>
    </row>
  </sheetData>
  <mergeCells count="5">
    <mergeCell ref="E2:G2"/>
    <mergeCell ref="H2:I2"/>
    <mergeCell ref="H3:I3"/>
    <mergeCell ref="B2:D2"/>
    <mergeCell ref="A28:I28"/>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1:Q28"/>
  <sheetViews>
    <sheetView workbookViewId="0"/>
  </sheetViews>
  <sheetFormatPr baseColWidth="10" defaultRowHeight="15" x14ac:dyDescent="0.25"/>
  <cols>
    <col min="4" max="4" width="15.140625" bestFit="1" customWidth="1"/>
    <col min="6" max="6" width="13.7109375" bestFit="1" customWidth="1"/>
  </cols>
  <sheetData>
    <row r="1" spans="1:17" ht="16.5" x14ac:dyDescent="0.3">
      <c r="A1" s="19" t="s">
        <v>185</v>
      </c>
      <c r="K1" s="19"/>
    </row>
    <row r="2" spans="1:17" x14ac:dyDescent="0.25">
      <c r="A2" s="111"/>
      <c r="B2" s="111"/>
      <c r="C2" s="111"/>
      <c r="D2" s="111"/>
      <c r="E2" s="111"/>
      <c r="F2" s="111"/>
      <c r="G2" s="111"/>
      <c r="H2" s="111"/>
      <c r="I2" s="111"/>
      <c r="J2" s="111"/>
      <c r="K2" s="111"/>
      <c r="L2" s="111"/>
      <c r="M2" s="111"/>
      <c r="N2" s="111"/>
      <c r="O2" s="111"/>
      <c r="P2" s="111"/>
      <c r="Q2" s="111"/>
    </row>
    <row r="3" spans="1:17" x14ac:dyDescent="0.25">
      <c r="A3" s="111"/>
      <c r="B3" s="111"/>
      <c r="C3" s="111"/>
      <c r="D3" s="111"/>
      <c r="E3" s="111"/>
      <c r="F3" s="111"/>
      <c r="G3" s="111"/>
      <c r="H3" s="111"/>
      <c r="I3" s="111"/>
      <c r="J3" s="111"/>
      <c r="K3" s="111"/>
      <c r="L3" s="111"/>
      <c r="M3" s="111"/>
      <c r="N3" s="111"/>
      <c r="O3" s="111"/>
      <c r="P3" s="111"/>
      <c r="Q3" s="111"/>
    </row>
    <row r="4" spans="1:17" x14ac:dyDescent="0.25">
      <c r="A4" s="111"/>
      <c r="B4" s="111"/>
      <c r="C4" s="111"/>
      <c r="D4" s="111"/>
      <c r="E4" s="111"/>
      <c r="F4" s="111"/>
      <c r="G4" s="111"/>
      <c r="H4" s="111"/>
      <c r="I4" s="111"/>
      <c r="J4" s="111"/>
      <c r="K4" s="111"/>
      <c r="L4" s="111"/>
      <c r="M4" s="111"/>
      <c r="N4" s="111"/>
      <c r="O4" s="111"/>
      <c r="P4" s="111"/>
      <c r="Q4" s="111"/>
    </row>
    <row r="5" spans="1:17" x14ac:dyDescent="0.25">
      <c r="A5" s="111"/>
      <c r="B5" s="111"/>
      <c r="C5" s="111"/>
      <c r="D5" s="111"/>
      <c r="E5" s="111"/>
      <c r="F5" s="111"/>
      <c r="G5" s="111"/>
      <c r="H5" s="111"/>
      <c r="I5" s="111"/>
      <c r="J5" s="111"/>
      <c r="K5" s="111"/>
      <c r="L5" s="111"/>
      <c r="M5" s="111"/>
      <c r="N5" s="111"/>
      <c r="O5" s="111"/>
      <c r="P5" s="111"/>
      <c r="Q5" s="111"/>
    </row>
    <row r="6" spans="1:17" x14ac:dyDescent="0.25">
      <c r="A6" s="111"/>
      <c r="B6" s="111"/>
      <c r="C6" s="111"/>
      <c r="D6" s="111"/>
      <c r="E6" s="111"/>
      <c r="F6" s="111"/>
      <c r="G6" s="111"/>
      <c r="H6" s="111"/>
      <c r="I6" s="111"/>
      <c r="J6" s="111"/>
      <c r="K6" s="111"/>
      <c r="L6" s="111"/>
      <c r="M6" s="111"/>
      <c r="N6" s="111"/>
      <c r="O6" s="111"/>
      <c r="P6" s="111"/>
      <c r="Q6" s="111"/>
    </row>
    <row r="7" spans="1:17" x14ac:dyDescent="0.25">
      <c r="A7" s="111"/>
      <c r="B7" s="111"/>
      <c r="C7" s="111"/>
      <c r="D7" s="111"/>
      <c r="E7" s="111"/>
      <c r="F7" s="111"/>
      <c r="G7" s="111"/>
      <c r="H7" s="111"/>
      <c r="I7" s="111"/>
      <c r="J7" s="111"/>
      <c r="K7" s="111"/>
      <c r="L7" s="111"/>
      <c r="M7" s="111"/>
      <c r="N7" s="111"/>
      <c r="O7" s="111"/>
      <c r="P7" s="111"/>
      <c r="Q7" s="111"/>
    </row>
    <row r="8" spans="1:17" x14ac:dyDescent="0.25">
      <c r="A8" s="111"/>
      <c r="B8" s="111"/>
      <c r="C8" s="111"/>
      <c r="D8" s="111"/>
      <c r="E8" s="111"/>
      <c r="F8" s="111"/>
      <c r="G8" s="111"/>
      <c r="H8" s="111"/>
      <c r="I8" s="111"/>
      <c r="J8" s="111"/>
      <c r="K8" s="111"/>
      <c r="L8" s="111"/>
      <c r="M8" s="111"/>
      <c r="N8" s="111"/>
      <c r="O8" s="111"/>
      <c r="P8" s="111"/>
      <c r="Q8" s="111"/>
    </row>
    <row r="9" spans="1:17" x14ac:dyDescent="0.25">
      <c r="A9" s="111"/>
      <c r="B9" s="111"/>
      <c r="C9" s="111"/>
      <c r="D9" s="111"/>
      <c r="E9" s="111"/>
      <c r="F9" s="111"/>
      <c r="G9" s="111"/>
      <c r="H9" s="111"/>
      <c r="I9" s="111"/>
      <c r="J9" s="111"/>
      <c r="K9" s="111"/>
      <c r="L9" s="111"/>
      <c r="M9" s="111"/>
      <c r="N9" s="111"/>
      <c r="O9" s="111"/>
      <c r="P9" s="111"/>
      <c r="Q9" s="111"/>
    </row>
    <row r="10" spans="1:17" x14ac:dyDescent="0.25">
      <c r="A10" s="111"/>
      <c r="B10" s="111"/>
      <c r="C10" s="111"/>
      <c r="D10" s="111"/>
      <c r="E10" s="111"/>
      <c r="F10" s="111"/>
      <c r="G10" s="111"/>
      <c r="H10" s="111"/>
      <c r="I10" s="111"/>
      <c r="J10" s="111"/>
      <c r="K10" s="111"/>
      <c r="L10" s="111"/>
      <c r="M10" s="111"/>
      <c r="N10" s="111"/>
      <c r="O10" s="111"/>
      <c r="P10" s="111"/>
      <c r="Q10" s="111"/>
    </row>
    <row r="11" spans="1:17" x14ac:dyDescent="0.25">
      <c r="A11" s="111"/>
      <c r="B11" s="111"/>
      <c r="C11" s="111"/>
      <c r="D11" s="111"/>
      <c r="E11" s="111"/>
      <c r="F11" s="111"/>
      <c r="G11" s="111"/>
      <c r="H11" s="111"/>
      <c r="I11" s="111"/>
      <c r="J11" s="111"/>
      <c r="K11" s="111"/>
      <c r="L11" s="111"/>
      <c r="M11" s="111"/>
      <c r="N11" s="111"/>
      <c r="O11" s="111"/>
      <c r="P11" s="111"/>
      <c r="Q11" s="111"/>
    </row>
    <row r="12" spans="1:17" x14ac:dyDescent="0.25">
      <c r="A12" s="111"/>
      <c r="B12" s="111"/>
      <c r="C12" s="111"/>
      <c r="D12" s="111"/>
      <c r="E12" s="111"/>
      <c r="F12" s="111"/>
      <c r="G12" s="111"/>
      <c r="H12" s="111"/>
      <c r="I12" s="111"/>
      <c r="J12" s="111"/>
      <c r="K12" s="111"/>
      <c r="L12" s="111"/>
      <c r="M12" s="111"/>
      <c r="N12" s="111"/>
      <c r="O12" s="111"/>
      <c r="P12" s="111"/>
      <c r="Q12" s="111"/>
    </row>
    <row r="13" spans="1:17" ht="16.5" x14ac:dyDescent="0.3">
      <c r="A13" s="30" t="s">
        <v>23</v>
      </c>
      <c r="B13" s="6" t="s">
        <v>106</v>
      </c>
      <c r="C13" s="6" t="s">
        <v>107</v>
      </c>
      <c r="D13" s="6" t="s">
        <v>109</v>
      </c>
      <c r="F13" s="30" t="s">
        <v>163</v>
      </c>
      <c r="G13" s="6" t="s">
        <v>106</v>
      </c>
      <c r="H13" s="6" t="s">
        <v>107</v>
      </c>
      <c r="I13" s="6" t="s">
        <v>109</v>
      </c>
      <c r="K13" s="30"/>
      <c r="L13" s="6" t="s">
        <v>23</v>
      </c>
      <c r="M13" s="6" t="s">
        <v>163</v>
      </c>
    </row>
    <row r="14" spans="1:17" ht="16.5" x14ac:dyDescent="0.3">
      <c r="A14" s="3" t="s">
        <v>12</v>
      </c>
      <c r="B14" s="107">
        <v>2581</v>
      </c>
      <c r="C14" s="107">
        <v>6791</v>
      </c>
      <c r="D14" s="54">
        <f>B14/(B14+C14)</f>
        <v>0.2753947930004268</v>
      </c>
      <c r="F14" s="3" t="s">
        <v>12</v>
      </c>
      <c r="G14" s="107">
        <v>57173</v>
      </c>
      <c r="H14" s="107">
        <v>141998</v>
      </c>
      <c r="I14" s="54">
        <f>G14/(G14+H14)</f>
        <v>0.28705484232142231</v>
      </c>
      <c r="K14" s="3" t="s">
        <v>12</v>
      </c>
      <c r="L14" s="54">
        <v>0.2753947930004268</v>
      </c>
      <c r="M14" s="54">
        <v>0.28705484232142231</v>
      </c>
    </row>
    <row r="15" spans="1:17" ht="16.5" x14ac:dyDescent="0.3">
      <c r="A15" s="3" t="s">
        <v>13</v>
      </c>
      <c r="B15" s="107">
        <v>1686</v>
      </c>
      <c r="C15" s="107">
        <v>3909</v>
      </c>
      <c r="D15" s="54">
        <f t="shared" ref="D15:D19" si="0">B15/(B15+C15)</f>
        <v>0.30134048257372653</v>
      </c>
      <c r="F15" s="3" t="s">
        <v>13</v>
      </c>
      <c r="G15" s="107">
        <v>51707</v>
      </c>
      <c r="H15" s="107">
        <v>93950</v>
      </c>
      <c r="I15" s="54">
        <f t="shared" ref="I15:I19" si="1">G15/(G15+H15)</f>
        <v>0.35499152117646249</v>
      </c>
      <c r="K15" s="3" t="s">
        <v>13</v>
      </c>
      <c r="L15" s="54">
        <v>0.30134048257372653</v>
      </c>
      <c r="M15" s="54">
        <v>0.35499152117646249</v>
      </c>
    </row>
    <row r="16" spans="1:17" ht="16.5" x14ac:dyDescent="0.3">
      <c r="A16" s="3" t="s">
        <v>14</v>
      </c>
      <c r="B16" s="107">
        <v>2934</v>
      </c>
      <c r="C16" s="107">
        <v>3887</v>
      </c>
      <c r="D16" s="54">
        <f t="shared" si="0"/>
        <v>0.43014220788740654</v>
      </c>
      <c r="F16" s="3" t="s">
        <v>14</v>
      </c>
      <c r="G16" s="107">
        <v>79648</v>
      </c>
      <c r="H16" s="107">
        <v>105838</v>
      </c>
      <c r="I16" s="54">
        <f t="shared" si="1"/>
        <v>0.4294016799111523</v>
      </c>
      <c r="K16" s="3" t="s">
        <v>14</v>
      </c>
      <c r="L16" s="54">
        <v>0.43014220788740654</v>
      </c>
      <c r="M16" s="54">
        <v>0.4294016799111523</v>
      </c>
    </row>
    <row r="17" spans="1:13" ht="16.5" x14ac:dyDescent="0.3">
      <c r="A17" s="3" t="s">
        <v>15</v>
      </c>
      <c r="B17" s="107">
        <v>1655</v>
      </c>
      <c r="C17" s="107">
        <v>1587</v>
      </c>
      <c r="D17" s="54">
        <f t="shared" si="0"/>
        <v>0.51048735348550278</v>
      </c>
      <c r="F17" s="3" t="s">
        <v>15</v>
      </c>
      <c r="G17" s="107">
        <v>59159</v>
      </c>
      <c r="H17" s="107">
        <v>57540</v>
      </c>
      <c r="I17" s="54">
        <f t="shared" si="1"/>
        <v>0.50693664898585244</v>
      </c>
      <c r="K17" s="3" t="s">
        <v>15</v>
      </c>
      <c r="L17" s="54">
        <v>0.51048735348550278</v>
      </c>
      <c r="M17" s="54">
        <v>0.50693664898585244</v>
      </c>
    </row>
    <row r="18" spans="1:13" ht="16.5" x14ac:dyDescent="0.3">
      <c r="A18" s="3" t="s">
        <v>16</v>
      </c>
      <c r="B18" s="107">
        <v>1573</v>
      </c>
      <c r="C18" s="107">
        <v>1609</v>
      </c>
      <c r="D18" s="54">
        <f t="shared" si="0"/>
        <v>0.49434318038969199</v>
      </c>
      <c r="F18" s="3" t="s">
        <v>16</v>
      </c>
      <c r="G18" s="107">
        <v>79893</v>
      </c>
      <c r="H18" s="107">
        <v>88294</v>
      </c>
      <c r="I18" s="54">
        <f t="shared" si="1"/>
        <v>0.47502482355949033</v>
      </c>
      <c r="K18" s="3" t="s">
        <v>16</v>
      </c>
      <c r="L18" s="54">
        <v>0.49434318038969199</v>
      </c>
      <c r="M18" s="54">
        <v>0.47502482355949033</v>
      </c>
    </row>
    <row r="19" spans="1:13" ht="16.5" x14ac:dyDescent="0.3">
      <c r="A19" s="7" t="s">
        <v>108</v>
      </c>
      <c r="B19" s="108">
        <v>10429</v>
      </c>
      <c r="C19" s="108">
        <v>17783</v>
      </c>
      <c r="D19" s="25">
        <f t="shared" si="0"/>
        <v>0.36966539061392317</v>
      </c>
      <c r="F19" s="7" t="s">
        <v>108</v>
      </c>
      <c r="G19" s="108">
        <v>327580</v>
      </c>
      <c r="H19" s="108">
        <v>487620</v>
      </c>
      <c r="I19" s="25">
        <f t="shared" si="1"/>
        <v>0.40184003925417078</v>
      </c>
      <c r="K19" s="7" t="s">
        <v>108</v>
      </c>
      <c r="L19" s="25">
        <v>0.36966539061392317</v>
      </c>
      <c r="M19" s="25">
        <v>0.40184003925417078</v>
      </c>
    </row>
    <row r="21" spans="1:13" ht="16.5" x14ac:dyDescent="0.3">
      <c r="A21" s="7" t="s">
        <v>182</v>
      </c>
      <c r="B21" s="108">
        <v>6859</v>
      </c>
      <c r="C21" s="108">
        <v>13792</v>
      </c>
      <c r="D21" s="25">
        <f t="shared" ref="D21" si="2">B21/(B21+C21)</f>
        <v>0.33213887947314902</v>
      </c>
    </row>
    <row r="22" spans="1:13" ht="16.5" x14ac:dyDescent="0.3">
      <c r="A22" s="7" t="s">
        <v>162</v>
      </c>
      <c r="B22" s="108">
        <v>8338</v>
      </c>
      <c r="C22" s="108">
        <v>15419</v>
      </c>
      <c r="D22" s="25">
        <f t="shared" ref="D22:D23" si="3">B22/(B22+C22)</f>
        <v>0.35097024035021257</v>
      </c>
    </row>
    <row r="23" spans="1:13" ht="16.5" x14ac:dyDescent="0.3">
      <c r="A23" s="7" t="s">
        <v>183</v>
      </c>
      <c r="B23" s="108">
        <v>10429</v>
      </c>
      <c r="C23" s="108">
        <v>17783</v>
      </c>
      <c r="D23" s="25">
        <f t="shared" si="3"/>
        <v>0.36966539061392317</v>
      </c>
    </row>
    <row r="24" spans="1:13" x14ac:dyDescent="0.25">
      <c r="A24" s="86" t="s">
        <v>184</v>
      </c>
    </row>
    <row r="25" spans="1:13" x14ac:dyDescent="0.25">
      <c r="A25" s="86" t="s">
        <v>145</v>
      </c>
    </row>
    <row r="26" spans="1:13" x14ac:dyDescent="0.25">
      <c r="A26" s="87" t="s">
        <v>144</v>
      </c>
    </row>
    <row r="28" spans="1:13" x14ac:dyDescent="0.25">
      <c r="A28" s="90" t="s">
        <v>211</v>
      </c>
    </row>
  </sheetData>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U42"/>
  <sheetViews>
    <sheetView workbookViewId="0"/>
  </sheetViews>
  <sheetFormatPr baseColWidth="10" defaultRowHeight="16.5" x14ac:dyDescent="0.3"/>
  <cols>
    <col min="1" max="1" width="32" style="2" customWidth="1"/>
    <col min="2" max="2" width="19.28515625" style="2" bestFit="1" customWidth="1"/>
    <col min="3" max="3" width="12.140625" style="2" bestFit="1" customWidth="1"/>
    <col min="4" max="4" width="16.85546875" style="2" bestFit="1" customWidth="1"/>
    <col min="5" max="6" width="11.42578125" style="2"/>
    <col min="7" max="7" width="16.140625" style="2" bestFit="1" customWidth="1"/>
    <col min="8" max="12" width="11.42578125" style="2"/>
    <col min="13" max="13" width="15.140625" style="2" bestFit="1" customWidth="1"/>
    <col min="14" max="17" width="11.42578125" style="2"/>
    <col min="18" max="18" width="15.140625" style="2" bestFit="1" customWidth="1"/>
    <col min="19" max="16384" width="11.42578125" style="2"/>
  </cols>
  <sheetData>
    <row r="1" spans="1:4" x14ac:dyDescent="0.3">
      <c r="A1" s="19" t="s">
        <v>187</v>
      </c>
    </row>
    <row r="2" spans="1:4" x14ac:dyDescent="0.3">
      <c r="A2" s="6"/>
      <c r="B2" s="6" t="s">
        <v>118</v>
      </c>
      <c r="C2" s="6" t="s">
        <v>119</v>
      </c>
      <c r="D2" s="6" t="s">
        <v>120</v>
      </c>
    </row>
    <row r="3" spans="1:4" x14ac:dyDescent="0.3">
      <c r="A3" s="135" t="s">
        <v>195</v>
      </c>
      <c r="B3" s="113">
        <v>450274</v>
      </c>
      <c r="C3" s="113">
        <v>49780</v>
      </c>
      <c r="D3" s="136">
        <v>0.11055490656800082</v>
      </c>
    </row>
    <row r="4" spans="1:4" x14ac:dyDescent="0.3">
      <c r="A4" s="135" t="s">
        <v>196</v>
      </c>
      <c r="B4" s="113">
        <v>533086</v>
      </c>
      <c r="C4" s="113">
        <v>56956</v>
      </c>
      <c r="D4" s="136">
        <v>0.1068420479997599</v>
      </c>
    </row>
    <row r="5" spans="1:4" x14ac:dyDescent="0.3">
      <c r="A5" s="135" t="s">
        <v>192</v>
      </c>
      <c r="B5" s="113">
        <v>1598971</v>
      </c>
      <c r="C5" s="113">
        <v>162068</v>
      </c>
      <c r="D5" s="136">
        <v>0.1013576856615911</v>
      </c>
    </row>
    <row r="6" spans="1:4" x14ac:dyDescent="0.3">
      <c r="A6" s="135" t="s">
        <v>193</v>
      </c>
      <c r="B6" s="113">
        <v>109365</v>
      </c>
      <c r="C6" s="113">
        <v>10869</v>
      </c>
      <c r="D6" s="136">
        <v>9.9382800713208069E-2</v>
      </c>
    </row>
    <row r="7" spans="1:4" x14ac:dyDescent="0.3">
      <c r="A7" s="135" t="s">
        <v>116</v>
      </c>
      <c r="B7" s="113">
        <v>372482</v>
      </c>
      <c r="C7" s="113">
        <v>36895</v>
      </c>
      <c r="D7" s="136">
        <v>9.9051766259846116E-2</v>
      </c>
    </row>
    <row r="8" spans="1:4" x14ac:dyDescent="0.3">
      <c r="A8" s="135" t="s">
        <v>194</v>
      </c>
      <c r="B8" s="113">
        <v>652782</v>
      </c>
      <c r="C8" s="113">
        <v>63037</v>
      </c>
      <c r="D8" s="136">
        <v>9.6566694547337392E-2</v>
      </c>
    </row>
    <row r="9" spans="1:4" x14ac:dyDescent="0.3">
      <c r="A9" s="135" t="s">
        <v>188</v>
      </c>
      <c r="B9" s="113">
        <v>955540</v>
      </c>
      <c r="C9" s="113">
        <v>92263</v>
      </c>
      <c r="D9" s="136">
        <v>9.6555874165393393E-2</v>
      </c>
    </row>
    <row r="10" spans="1:4" x14ac:dyDescent="0.3">
      <c r="A10" s="135" t="s">
        <v>110</v>
      </c>
      <c r="B10" s="113">
        <v>382241</v>
      </c>
      <c r="C10" s="113">
        <v>35392</v>
      </c>
      <c r="D10" s="136">
        <v>9.2590800044997784E-2</v>
      </c>
    </row>
    <row r="11" spans="1:4" x14ac:dyDescent="0.3">
      <c r="A11" s="139" t="s">
        <v>190</v>
      </c>
      <c r="B11" s="112">
        <v>272396</v>
      </c>
      <c r="C11" s="112">
        <v>25200</v>
      </c>
      <c r="D11" s="140">
        <v>9.2512371694151163E-2</v>
      </c>
    </row>
    <row r="12" spans="1:4" x14ac:dyDescent="0.3">
      <c r="A12" s="135" t="s">
        <v>117</v>
      </c>
      <c r="B12" s="113">
        <v>684174</v>
      </c>
      <c r="C12" s="113">
        <v>62725</v>
      </c>
      <c r="D12" s="136">
        <v>9.1679894295895487E-2</v>
      </c>
    </row>
    <row r="13" spans="1:4" x14ac:dyDescent="0.3">
      <c r="A13" s="135" t="s">
        <v>189</v>
      </c>
      <c r="B13" s="113">
        <v>303254</v>
      </c>
      <c r="C13" s="113">
        <v>27250</v>
      </c>
      <c r="D13" s="136">
        <v>8.985866633251334E-2</v>
      </c>
    </row>
    <row r="14" spans="1:4" x14ac:dyDescent="0.3">
      <c r="A14" s="135" t="s">
        <v>112</v>
      </c>
      <c r="B14" s="113">
        <v>644128</v>
      </c>
      <c r="C14" s="113">
        <v>55012</v>
      </c>
      <c r="D14" s="136">
        <v>8.540538526504049E-2</v>
      </c>
    </row>
    <row r="15" spans="1:4" x14ac:dyDescent="0.3">
      <c r="A15" s="135" t="s">
        <v>191</v>
      </c>
      <c r="B15" s="113">
        <v>748325</v>
      </c>
      <c r="C15" s="113">
        <v>58328</v>
      </c>
      <c r="D15" s="136">
        <v>7.7944743259947213E-2</v>
      </c>
    </row>
    <row r="16" spans="1:4" x14ac:dyDescent="0.3">
      <c r="A16" s="135" t="s">
        <v>111</v>
      </c>
      <c r="B16" s="113">
        <v>32864</v>
      </c>
      <c r="C16" s="113">
        <v>2216</v>
      </c>
      <c r="D16" s="136">
        <v>6.7429406037000969E-2</v>
      </c>
    </row>
    <row r="17" spans="1:21" x14ac:dyDescent="0.3">
      <c r="A17" s="135" t="s">
        <v>113</v>
      </c>
      <c r="B17" s="113">
        <v>44529</v>
      </c>
      <c r="C17" s="113">
        <v>2722</v>
      </c>
      <c r="D17" s="136">
        <v>6.1128702643221275E-2</v>
      </c>
    </row>
    <row r="18" spans="1:21" x14ac:dyDescent="0.3">
      <c r="A18" s="135" t="s">
        <v>115</v>
      </c>
      <c r="B18" s="113">
        <v>34481</v>
      </c>
      <c r="C18" s="113">
        <v>1752</v>
      </c>
      <c r="D18" s="136">
        <v>5.0810591340158348E-2</v>
      </c>
    </row>
    <row r="19" spans="1:21" x14ac:dyDescent="0.3">
      <c r="A19" s="135" t="s">
        <v>114</v>
      </c>
      <c r="B19" s="113">
        <v>47495</v>
      </c>
      <c r="C19" s="113">
        <v>913</v>
      </c>
      <c r="D19" s="136">
        <v>1.9223076113275082E-2</v>
      </c>
    </row>
    <row r="20" spans="1:21" x14ac:dyDescent="0.3">
      <c r="A20" s="135" t="s">
        <v>168</v>
      </c>
      <c r="B20" s="113">
        <v>45964</v>
      </c>
      <c r="C20" s="113">
        <v>584</v>
      </c>
      <c r="D20" s="136">
        <v>1.2705595683578453E-2</v>
      </c>
    </row>
    <row r="21" spans="1:21" x14ac:dyDescent="0.3">
      <c r="A21" s="137" t="s">
        <v>34</v>
      </c>
      <c r="B21" s="114">
        <v>7912351</v>
      </c>
      <c r="C21" s="114">
        <v>743962</v>
      </c>
      <c r="D21" s="138">
        <v>9.4025404080279054E-2</v>
      </c>
    </row>
    <row r="22" spans="1:21" x14ac:dyDescent="0.3">
      <c r="A22" s="21"/>
      <c r="B22" s="22"/>
      <c r="C22" s="22"/>
      <c r="D22" s="88"/>
    </row>
    <row r="23" spans="1:21" ht="37.5" customHeight="1" x14ac:dyDescent="0.3">
      <c r="A23" s="194" t="s">
        <v>199</v>
      </c>
      <c r="B23" s="194"/>
      <c r="C23" s="194"/>
      <c r="D23" s="194"/>
    </row>
    <row r="24" spans="1:21" x14ac:dyDescent="0.3">
      <c r="A24" s="86" t="s">
        <v>169</v>
      </c>
    </row>
    <row r="25" spans="1:21" x14ac:dyDescent="0.3">
      <c r="A25" s="87" t="s">
        <v>144</v>
      </c>
    </row>
    <row r="27" spans="1:21" x14ac:dyDescent="0.3">
      <c r="A27" s="19" t="s">
        <v>197</v>
      </c>
      <c r="G27" s="19" t="s">
        <v>198</v>
      </c>
    </row>
    <row r="28" spans="1:21" x14ac:dyDescent="0.3">
      <c r="A28" s="6"/>
      <c r="B28" s="6" t="s">
        <v>118</v>
      </c>
      <c r="C28" s="6" t="s">
        <v>119</v>
      </c>
      <c r="D28" s="6" t="s">
        <v>120</v>
      </c>
      <c r="G28" s="6"/>
      <c r="H28" s="6" t="s">
        <v>12</v>
      </c>
      <c r="I28" s="6" t="s">
        <v>13</v>
      </c>
      <c r="J28" s="6" t="s">
        <v>34</v>
      </c>
      <c r="M28" s="6" t="s">
        <v>122</v>
      </c>
      <c r="N28" s="6" t="s">
        <v>164</v>
      </c>
      <c r="O28" s="6" t="s">
        <v>165</v>
      </c>
      <c r="P28" s="6" t="s">
        <v>34</v>
      </c>
      <c r="R28" s="6" t="s">
        <v>123</v>
      </c>
      <c r="S28" s="6" t="s">
        <v>164</v>
      </c>
      <c r="T28" s="6" t="s">
        <v>165</v>
      </c>
      <c r="U28" s="6" t="s">
        <v>34</v>
      </c>
    </row>
    <row r="29" spans="1:21" x14ac:dyDescent="0.3">
      <c r="A29" s="3" t="s">
        <v>17</v>
      </c>
      <c r="B29" s="107">
        <v>78485</v>
      </c>
      <c r="C29" s="107">
        <v>8613</v>
      </c>
      <c r="D29" s="10">
        <v>0.10974071478626489</v>
      </c>
      <c r="G29" s="2" t="s">
        <v>20</v>
      </c>
      <c r="H29" s="54">
        <f>N29/(N29+S29)</f>
        <v>0.60508308895405671</v>
      </c>
      <c r="I29" s="54">
        <f t="shared" ref="I29" si="0">O29/(O29+T29)</f>
        <v>0.15180132913606156</v>
      </c>
      <c r="J29" s="54">
        <f>P29/(P29+U29)</f>
        <v>0.27125193199381764</v>
      </c>
      <c r="M29" s="3" t="s">
        <v>20</v>
      </c>
      <c r="N29" s="9">
        <v>619</v>
      </c>
      <c r="O29" s="9">
        <v>434</v>
      </c>
      <c r="P29" s="9">
        <v>1053</v>
      </c>
      <c r="R29" s="3" t="s">
        <v>20</v>
      </c>
      <c r="S29" s="9">
        <v>404</v>
      </c>
      <c r="T29" s="9">
        <v>2425</v>
      </c>
      <c r="U29" s="9">
        <v>2829</v>
      </c>
    </row>
    <row r="30" spans="1:21" x14ac:dyDescent="0.3">
      <c r="A30" s="3" t="s">
        <v>19</v>
      </c>
      <c r="B30" s="107">
        <v>74023</v>
      </c>
      <c r="C30" s="107">
        <v>8047</v>
      </c>
      <c r="D30" s="10">
        <v>0.10870945516933926</v>
      </c>
      <c r="G30" s="2" t="s">
        <v>18</v>
      </c>
      <c r="H30" s="54">
        <f t="shared" ref="H30:H37" si="1">N30/(N30+S30)</f>
        <v>0.71514035895075934</v>
      </c>
      <c r="I30" s="54">
        <f t="shared" ref="I30:I37" si="2">O30/(O30+T30)</f>
        <v>0.17380025940337224</v>
      </c>
      <c r="J30" s="54">
        <f t="shared" ref="J30:J37" si="3">P30/(P30+U30)</f>
        <v>0.36894492368944926</v>
      </c>
      <c r="M30" s="3" t="s">
        <v>18</v>
      </c>
      <c r="N30" s="9">
        <v>1554</v>
      </c>
      <c r="O30" s="9">
        <v>670</v>
      </c>
      <c r="P30" s="9">
        <v>2224</v>
      </c>
      <c r="R30" s="3" t="s">
        <v>18</v>
      </c>
      <c r="S30" s="9">
        <v>619</v>
      </c>
      <c r="T30" s="9">
        <v>3185</v>
      </c>
      <c r="U30" s="9">
        <v>3804</v>
      </c>
    </row>
    <row r="31" spans="1:21" x14ac:dyDescent="0.3">
      <c r="A31" s="3" t="s">
        <v>22</v>
      </c>
      <c r="B31" s="107">
        <v>19774</v>
      </c>
      <c r="C31" s="107">
        <v>1752</v>
      </c>
      <c r="D31" s="10">
        <v>8.8601193486396279E-2</v>
      </c>
      <c r="G31" s="2" t="s">
        <v>22</v>
      </c>
      <c r="H31" s="54">
        <f t="shared" si="1"/>
        <v>0.74631268436578169</v>
      </c>
      <c r="I31" s="54">
        <f t="shared" si="2"/>
        <v>0.18882565959648215</v>
      </c>
      <c r="J31" s="54">
        <f t="shared" si="3"/>
        <v>0.38101694915254236</v>
      </c>
      <c r="M31" s="3" t="s">
        <v>22</v>
      </c>
      <c r="N31" s="9">
        <v>759</v>
      </c>
      <c r="O31" s="9">
        <v>365</v>
      </c>
      <c r="P31" s="9">
        <v>1124</v>
      </c>
      <c r="R31" s="3" t="s">
        <v>22</v>
      </c>
      <c r="S31" s="9">
        <v>258</v>
      </c>
      <c r="T31" s="9">
        <v>1568</v>
      </c>
      <c r="U31" s="9">
        <v>1826</v>
      </c>
    </row>
    <row r="32" spans="1:21" x14ac:dyDescent="0.3">
      <c r="A32" s="3" t="s">
        <v>21</v>
      </c>
      <c r="B32" s="107">
        <v>30491</v>
      </c>
      <c r="C32" s="107">
        <v>2277</v>
      </c>
      <c r="D32" s="10">
        <v>7.467777376930898E-2</v>
      </c>
      <c r="G32" s="2" t="s">
        <v>19</v>
      </c>
      <c r="H32" s="54">
        <f t="shared" si="1"/>
        <v>0.84045429962141693</v>
      </c>
      <c r="I32" s="54">
        <f>O32/(O32+T32)</f>
        <v>0.32226769743822947</v>
      </c>
      <c r="J32" s="54">
        <f t="shared" si="3"/>
        <v>0.50840213695968917</v>
      </c>
      <c r="M32" s="3" t="s">
        <v>19</v>
      </c>
      <c r="N32" s="9">
        <v>3108</v>
      </c>
      <c r="O32" s="9">
        <v>2126</v>
      </c>
      <c r="P32" s="9">
        <v>5234</v>
      </c>
      <c r="R32" s="3" t="s">
        <v>19</v>
      </c>
      <c r="S32" s="9">
        <v>590</v>
      </c>
      <c r="T32" s="9">
        <v>4471</v>
      </c>
      <c r="U32" s="9">
        <v>5061</v>
      </c>
    </row>
    <row r="33" spans="1:21" x14ac:dyDescent="0.3">
      <c r="A33" s="3" t="s">
        <v>20</v>
      </c>
      <c r="B33" s="107">
        <v>27046</v>
      </c>
      <c r="C33" s="107">
        <v>1863</v>
      </c>
      <c r="D33" s="10">
        <v>6.888264438364268E-2</v>
      </c>
      <c r="G33" s="2" t="s">
        <v>21</v>
      </c>
      <c r="H33" s="54">
        <f t="shared" si="1"/>
        <v>0.78716216216216217</v>
      </c>
      <c r="I33" s="54">
        <f t="shared" si="2"/>
        <v>0.21823204419889503</v>
      </c>
      <c r="J33" s="54">
        <f t="shared" si="3"/>
        <v>0.43450342465753422</v>
      </c>
      <c r="M33" s="3" t="s">
        <v>21</v>
      </c>
      <c r="N33" s="9">
        <v>1398</v>
      </c>
      <c r="O33" s="9">
        <v>632</v>
      </c>
      <c r="P33" s="9">
        <v>2030</v>
      </c>
      <c r="R33" s="3" t="s">
        <v>21</v>
      </c>
      <c r="S33" s="9">
        <v>378</v>
      </c>
      <c r="T33" s="9">
        <v>2264</v>
      </c>
      <c r="U33" s="9">
        <v>2642</v>
      </c>
    </row>
    <row r="34" spans="1:21" x14ac:dyDescent="0.3">
      <c r="A34" s="3" t="s">
        <v>18</v>
      </c>
      <c r="B34" s="107">
        <v>42577</v>
      </c>
      <c r="C34" s="107">
        <v>2648</v>
      </c>
      <c r="D34" s="10">
        <v>6.2193202902975787E-2</v>
      </c>
      <c r="G34" s="2" t="s">
        <v>17</v>
      </c>
      <c r="H34" s="54">
        <f t="shared" si="1"/>
        <v>0.6743375174337517</v>
      </c>
      <c r="I34" s="54">
        <f t="shared" si="2"/>
        <v>0.19221582127300829</v>
      </c>
      <c r="J34" s="54">
        <f t="shared" si="3"/>
        <v>0.33069604406609915</v>
      </c>
      <c r="M34" s="3" t="s">
        <v>17</v>
      </c>
      <c r="N34" s="9">
        <v>1934</v>
      </c>
      <c r="O34" s="9">
        <v>1368</v>
      </c>
      <c r="P34" s="9">
        <v>3302</v>
      </c>
      <c r="R34" s="3" t="s">
        <v>17</v>
      </c>
      <c r="S34" s="9">
        <v>934</v>
      </c>
      <c r="T34" s="9">
        <v>5749</v>
      </c>
      <c r="U34" s="9">
        <v>6683</v>
      </c>
    </row>
    <row r="35" spans="1:21" ht="25.5" customHeight="1" x14ac:dyDescent="0.3">
      <c r="A35" s="7" t="s">
        <v>23</v>
      </c>
      <c r="B35" s="108">
        <v>272396</v>
      </c>
      <c r="C35" s="108">
        <v>25200</v>
      </c>
      <c r="D35" s="18">
        <v>9.2512371694151163E-2</v>
      </c>
      <c r="G35" s="7" t="s">
        <v>201</v>
      </c>
      <c r="H35" s="25">
        <f t="shared" si="1"/>
        <v>0.74647550776583038</v>
      </c>
      <c r="I35" s="25">
        <f t="shared" si="2"/>
        <v>0.22152274616937878</v>
      </c>
      <c r="J35" s="25">
        <f t="shared" si="3"/>
        <v>0.39582672167565852</v>
      </c>
      <c r="M35" s="7" t="s">
        <v>201</v>
      </c>
      <c r="N35" s="11">
        <v>9372</v>
      </c>
      <c r="O35" s="11">
        <v>5595</v>
      </c>
      <c r="P35" s="11">
        <v>14967</v>
      </c>
      <c r="R35" s="7" t="s">
        <v>201</v>
      </c>
      <c r="S35" s="11">
        <v>3183</v>
      </c>
      <c r="T35" s="11">
        <v>19662</v>
      </c>
      <c r="U35" s="11">
        <v>22845</v>
      </c>
    </row>
    <row r="36" spans="1:21" ht="30.75" customHeight="1" x14ac:dyDescent="0.3">
      <c r="A36" s="194" t="s">
        <v>200</v>
      </c>
      <c r="B36" s="194"/>
      <c r="C36" s="194"/>
      <c r="D36" s="194"/>
      <c r="E36" s="92"/>
      <c r="G36" s="71" t="s">
        <v>166</v>
      </c>
      <c r="H36" s="70">
        <f t="shared" si="1"/>
        <v>0.7232120239804104</v>
      </c>
      <c r="I36" s="70">
        <f t="shared" si="2"/>
        <v>0.21056615801426351</v>
      </c>
      <c r="J36" s="70">
        <f t="shared" si="3"/>
        <v>0.37491202425423636</v>
      </c>
      <c r="M36" s="133" t="s">
        <v>166</v>
      </c>
      <c r="N36" s="134">
        <v>8565</v>
      </c>
      <c r="O36" s="134">
        <v>5285</v>
      </c>
      <c r="P36" s="134">
        <v>13850</v>
      </c>
      <c r="R36" s="133" t="s">
        <v>166</v>
      </c>
      <c r="S36" s="134">
        <v>3278</v>
      </c>
      <c r="T36" s="134">
        <v>19814</v>
      </c>
      <c r="U36" s="134">
        <v>23092</v>
      </c>
    </row>
    <row r="37" spans="1:21" ht="24" customHeight="1" x14ac:dyDescent="0.3">
      <c r="A37" s="86" t="s">
        <v>146</v>
      </c>
      <c r="G37" s="7" t="s">
        <v>24</v>
      </c>
      <c r="H37" s="25">
        <f t="shared" si="1"/>
        <v>0.63861634945261458</v>
      </c>
      <c r="I37" s="25">
        <f t="shared" si="2"/>
        <v>0.22466774108916457</v>
      </c>
      <c r="J37" s="25">
        <f t="shared" si="3"/>
        <v>0.35896921708869861</v>
      </c>
      <c r="M37" s="7" t="s">
        <v>24</v>
      </c>
      <c r="N37" s="11">
        <v>204575</v>
      </c>
      <c r="O37" s="11">
        <v>149859</v>
      </c>
      <c r="P37" s="11">
        <v>354434</v>
      </c>
      <c r="R37" s="7" t="s">
        <v>24</v>
      </c>
      <c r="S37" s="11">
        <v>115766</v>
      </c>
      <c r="T37" s="11">
        <v>517166</v>
      </c>
      <c r="U37" s="11">
        <v>632932</v>
      </c>
    </row>
    <row r="38" spans="1:21" ht="39.75" customHeight="1" x14ac:dyDescent="0.3">
      <c r="A38" s="97" t="s">
        <v>144</v>
      </c>
      <c r="G38" s="194" t="s">
        <v>202</v>
      </c>
      <c r="H38" s="194"/>
      <c r="I38" s="194"/>
      <c r="J38" s="194"/>
      <c r="K38" s="194"/>
      <c r="L38" s="92"/>
      <c r="M38" s="92"/>
    </row>
    <row r="39" spans="1:21" x14ac:dyDescent="0.3">
      <c r="G39" s="86" t="s">
        <v>147</v>
      </c>
    </row>
    <row r="40" spans="1:21" x14ac:dyDescent="0.3">
      <c r="A40" s="90" t="s">
        <v>211</v>
      </c>
      <c r="G40" s="87" t="s">
        <v>144</v>
      </c>
    </row>
    <row r="42" spans="1:21" x14ac:dyDescent="0.3">
      <c r="G42" s="90" t="s">
        <v>211</v>
      </c>
    </row>
  </sheetData>
  <sortState ref="A29:D34">
    <sortCondition descending="1" ref="D29:D34"/>
  </sortState>
  <mergeCells count="3">
    <mergeCell ref="A23:D23"/>
    <mergeCell ref="A36:D36"/>
    <mergeCell ref="G38:K38"/>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1:T33"/>
  <sheetViews>
    <sheetView workbookViewId="0"/>
  </sheetViews>
  <sheetFormatPr baseColWidth="10" defaultRowHeight="16.5" x14ac:dyDescent="0.3"/>
  <cols>
    <col min="1" max="11" width="11.42578125" style="2"/>
    <col min="12" max="12" width="12.85546875" style="2" customWidth="1"/>
    <col min="13" max="16384" width="11.42578125" style="2"/>
  </cols>
  <sheetData>
    <row r="1" spans="1:20" x14ac:dyDescent="0.3">
      <c r="A1" s="50" t="s">
        <v>167</v>
      </c>
      <c r="L1" s="19" t="s">
        <v>204</v>
      </c>
    </row>
    <row r="2" spans="1:20" x14ac:dyDescent="0.3">
      <c r="L2" s="6"/>
      <c r="M2" s="6" t="s">
        <v>42</v>
      </c>
      <c r="N2" s="6" t="s">
        <v>130</v>
      </c>
      <c r="O2" s="6" t="s">
        <v>47</v>
      </c>
      <c r="P2" s="6" t="s">
        <v>49</v>
      </c>
    </row>
    <row r="3" spans="1:20" x14ac:dyDescent="0.3">
      <c r="L3" s="69" t="s">
        <v>121</v>
      </c>
      <c r="M3" s="112">
        <v>3102</v>
      </c>
      <c r="N3" s="112">
        <v>623</v>
      </c>
      <c r="O3" s="112">
        <v>549</v>
      </c>
      <c r="P3" s="112">
        <v>1410</v>
      </c>
    </row>
    <row r="4" spans="1:20" x14ac:dyDescent="0.3">
      <c r="L4" s="3" t="s">
        <v>131</v>
      </c>
      <c r="M4" s="113">
        <v>56</v>
      </c>
      <c r="N4" s="113">
        <v>1</v>
      </c>
      <c r="O4" s="113"/>
      <c r="P4" s="113">
        <v>93</v>
      </c>
    </row>
    <row r="5" spans="1:20" x14ac:dyDescent="0.3">
      <c r="L5" s="3" t="s">
        <v>132</v>
      </c>
      <c r="M5" s="113">
        <v>527</v>
      </c>
      <c r="N5" s="113">
        <v>100</v>
      </c>
      <c r="O5" s="113">
        <v>27</v>
      </c>
      <c r="P5" s="113">
        <v>414</v>
      </c>
    </row>
    <row r="6" spans="1:20" x14ac:dyDescent="0.3">
      <c r="L6" s="3" t="s">
        <v>133</v>
      </c>
      <c r="M6" s="113">
        <v>828</v>
      </c>
      <c r="N6" s="113">
        <v>33</v>
      </c>
      <c r="O6" s="113">
        <v>9</v>
      </c>
      <c r="P6" s="113">
        <v>60</v>
      </c>
    </row>
    <row r="7" spans="1:20" x14ac:dyDescent="0.3">
      <c r="L7" s="3" t="s">
        <v>134</v>
      </c>
      <c r="M7" s="113">
        <v>1311</v>
      </c>
      <c r="N7" s="113">
        <v>5234</v>
      </c>
      <c r="O7" s="113"/>
      <c r="P7" s="113">
        <v>3017</v>
      </c>
    </row>
    <row r="8" spans="1:20" x14ac:dyDescent="0.3">
      <c r="L8" s="7" t="s">
        <v>34</v>
      </c>
      <c r="M8" s="114">
        <v>5824</v>
      </c>
      <c r="N8" s="114">
        <v>5991</v>
      </c>
      <c r="O8" s="114">
        <f>O3+O5+O6</f>
        <v>585</v>
      </c>
      <c r="P8" s="114">
        <v>4994</v>
      </c>
    </row>
    <row r="9" spans="1:20" x14ac:dyDescent="0.3">
      <c r="L9" s="73" t="s">
        <v>135</v>
      </c>
      <c r="M9" s="25">
        <f>M3/M8</f>
        <v>0.53262362637362637</v>
      </c>
      <c r="N9" s="25">
        <f t="shared" ref="N9:P9" si="0">N3/N8</f>
        <v>0.10398931730929728</v>
      </c>
      <c r="O9" s="25">
        <f t="shared" si="0"/>
        <v>0.93846153846153846</v>
      </c>
      <c r="P9" s="25">
        <f t="shared" si="0"/>
        <v>0.28233880656788146</v>
      </c>
    </row>
    <row r="10" spans="1:20" ht="16.5" customHeight="1" x14ac:dyDescent="0.3">
      <c r="L10" s="99" t="s">
        <v>205</v>
      </c>
      <c r="M10" s="98"/>
      <c r="N10" s="98"/>
      <c r="O10" s="98"/>
      <c r="P10" s="98"/>
      <c r="Q10" s="98"/>
      <c r="R10" s="98"/>
      <c r="S10" s="98"/>
      <c r="T10" s="98"/>
    </row>
    <row r="11" spans="1:20" x14ac:dyDescent="0.3">
      <c r="L11" s="86" t="s">
        <v>145</v>
      </c>
    </row>
    <row r="12" spans="1:20" x14ac:dyDescent="0.3">
      <c r="L12" s="87" t="s">
        <v>149</v>
      </c>
    </row>
    <row r="14" spans="1:20" x14ac:dyDescent="0.3">
      <c r="L14" s="90" t="s">
        <v>211</v>
      </c>
    </row>
    <row r="16" spans="1:20" x14ac:dyDescent="0.3">
      <c r="A16" s="29"/>
      <c r="B16" s="219" t="s">
        <v>122</v>
      </c>
      <c r="C16" s="219"/>
      <c r="D16" s="219" t="s">
        <v>123</v>
      </c>
      <c r="E16" s="219"/>
      <c r="F16" s="220" t="s">
        <v>127</v>
      </c>
      <c r="G16" s="220"/>
      <c r="H16" s="53" t="s">
        <v>128</v>
      </c>
    </row>
    <row r="17" spans="1:20" x14ac:dyDescent="0.3">
      <c r="A17" s="30"/>
      <c r="B17" s="20" t="s">
        <v>124</v>
      </c>
      <c r="C17" s="20" t="s">
        <v>125</v>
      </c>
      <c r="D17" s="20" t="s">
        <v>124</v>
      </c>
      <c r="E17" s="20" t="s">
        <v>125</v>
      </c>
      <c r="F17" s="20" t="s">
        <v>122</v>
      </c>
      <c r="G17" s="20" t="s">
        <v>123</v>
      </c>
      <c r="H17" s="20" t="s">
        <v>129</v>
      </c>
      <c r="K17" s="182"/>
      <c r="L17" s="182"/>
      <c r="M17" s="182"/>
      <c r="N17" s="182"/>
      <c r="O17" s="182"/>
      <c r="P17" s="182"/>
      <c r="Q17" s="182"/>
      <c r="R17" s="182"/>
      <c r="S17" s="182"/>
      <c r="T17" s="182"/>
    </row>
    <row r="18" spans="1:20" x14ac:dyDescent="0.3">
      <c r="A18" s="2" t="s">
        <v>42</v>
      </c>
      <c r="B18" s="113">
        <v>3783</v>
      </c>
      <c r="C18" s="113">
        <v>3102</v>
      </c>
      <c r="D18" s="113">
        <v>1528</v>
      </c>
      <c r="E18" s="113">
        <v>1311</v>
      </c>
      <c r="F18" s="10">
        <f>C18/B18</f>
        <v>0.81998413957176841</v>
      </c>
      <c r="G18" s="10">
        <f>E18/D18</f>
        <v>0.85798429319371727</v>
      </c>
      <c r="H18" s="72">
        <f>(F18-G18)*100</f>
        <v>-3.8000153621948862</v>
      </c>
      <c r="K18" s="182"/>
      <c r="L18" s="182"/>
      <c r="M18" s="182"/>
      <c r="N18" s="182"/>
      <c r="O18" s="182"/>
      <c r="P18" s="182"/>
      <c r="Q18" s="182"/>
      <c r="R18" s="182"/>
      <c r="S18" s="182"/>
      <c r="T18" s="182"/>
    </row>
    <row r="19" spans="1:20" x14ac:dyDescent="0.3">
      <c r="A19" s="2" t="s">
        <v>126</v>
      </c>
      <c r="B19" s="113">
        <v>729</v>
      </c>
      <c r="C19" s="113">
        <v>623</v>
      </c>
      <c r="D19" s="113">
        <v>6018</v>
      </c>
      <c r="E19" s="113">
        <v>5234</v>
      </c>
      <c r="F19" s="10">
        <f t="shared" ref="F19:F21" si="1">C19/B19</f>
        <v>0.85459533607681759</v>
      </c>
      <c r="G19" s="10">
        <f t="shared" ref="G19:G21" si="2">E19/D19</f>
        <v>0.86972416085078097</v>
      </c>
      <c r="H19" s="72">
        <f t="shared" ref="H19:H21" si="3">(F19-G19)*100</f>
        <v>-1.5128824773963379</v>
      </c>
      <c r="K19" s="182"/>
      <c r="L19" s="182"/>
      <c r="M19" s="182"/>
      <c r="N19" s="182"/>
      <c r="O19" s="182"/>
      <c r="P19" s="182"/>
      <c r="Q19" s="182"/>
      <c r="R19" s="182"/>
      <c r="S19" s="182"/>
      <c r="T19" s="182"/>
    </row>
    <row r="20" spans="1:20" x14ac:dyDescent="0.3">
      <c r="A20" s="2" t="s">
        <v>47</v>
      </c>
      <c r="B20" s="113">
        <v>717</v>
      </c>
      <c r="C20" s="113">
        <v>549</v>
      </c>
      <c r="D20" s="113"/>
      <c r="E20" s="113"/>
      <c r="F20" s="10">
        <f>C20/B20</f>
        <v>0.76569037656903771</v>
      </c>
      <c r="G20" s="10"/>
      <c r="H20" s="181" t="s">
        <v>161</v>
      </c>
      <c r="K20" s="182"/>
      <c r="L20" s="182"/>
      <c r="M20" s="182"/>
      <c r="N20" s="182"/>
      <c r="O20" s="182"/>
      <c r="P20" s="182"/>
      <c r="Q20" s="182"/>
      <c r="R20" s="182"/>
      <c r="S20" s="182"/>
      <c r="T20" s="182"/>
    </row>
    <row r="21" spans="1:20" x14ac:dyDescent="0.3">
      <c r="A21" s="2" t="s">
        <v>49</v>
      </c>
      <c r="B21" s="113">
        <v>1575</v>
      </c>
      <c r="C21" s="113">
        <v>1410</v>
      </c>
      <c r="D21" s="113">
        <v>3247</v>
      </c>
      <c r="E21" s="113">
        <v>3017</v>
      </c>
      <c r="F21" s="10">
        <f t="shared" si="1"/>
        <v>0.89523809523809528</v>
      </c>
      <c r="G21" s="10">
        <f t="shared" si="2"/>
        <v>0.9291653834308593</v>
      </c>
      <c r="H21" s="72">
        <f t="shared" si="3"/>
        <v>-3.3927288192764027</v>
      </c>
      <c r="K21" s="182"/>
      <c r="L21" s="182"/>
      <c r="M21" s="182"/>
      <c r="N21" s="182"/>
      <c r="O21" s="182"/>
      <c r="P21" s="182"/>
      <c r="Q21" s="182"/>
      <c r="R21" s="182"/>
      <c r="S21" s="182"/>
      <c r="T21" s="182"/>
    </row>
    <row r="22" spans="1:20" ht="26.25" customHeight="1" x14ac:dyDescent="0.3">
      <c r="A22" s="194" t="s">
        <v>203</v>
      </c>
      <c r="B22" s="194"/>
      <c r="C22" s="194"/>
      <c r="D22" s="194"/>
      <c r="E22" s="194"/>
      <c r="F22" s="194"/>
      <c r="G22" s="194"/>
      <c r="H22" s="194"/>
      <c r="I22" s="194"/>
      <c r="K22" s="182"/>
      <c r="L22" s="182"/>
      <c r="M22" s="182"/>
      <c r="N22" s="182"/>
      <c r="O22" s="182"/>
      <c r="P22" s="182"/>
      <c r="Q22" s="182"/>
      <c r="R22" s="182"/>
      <c r="S22" s="182"/>
      <c r="T22" s="182"/>
    </row>
    <row r="23" spans="1:20" x14ac:dyDescent="0.3">
      <c r="A23" s="86" t="s">
        <v>145</v>
      </c>
      <c r="K23" s="182"/>
      <c r="L23" s="182"/>
      <c r="M23" s="182"/>
      <c r="N23" s="182"/>
      <c r="O23" s="182"/>
      <c r="P23" s="182"/>
      <c r="Q23" s="182"/>
      <c r="R23" s="182"/>
      <c r="S23" s="182"/>
      <c r="T23" s="182"/>
    </row>
    <row r="24" spans="1:20" x14ac:dyDescent="0.3">
      <c r="A24" s="87" t="s">
        <v>149</v>
      </c>
      <c r="K24" s="182"/>
      <c r="L24" s="182"/>
      <c r="M24" s="182"/>
      <c r="N24" s="182"/>
      <c r="O24" s="182"/>
      <c r="P24" s="182"/>
      <c r="Q24" s="182"/>
      <c r="R24" s="182"/>
      <c r="S24" s="182"/>
      <c r="T24" s="182"/>
    </row>
    <row r="25" spans="1:20" x14ac:dyDescent="0.3">
      <c r="K25" s="182"/>
      <c r="L25" s="182"/>
      <c r="M25" s="182"/>
      <c r="N25" s="182"/>
      <c r="O25" s="182"/>
      <c r="P25" s="182"/>
      <c r="Q25" s="182"/>
      <c r="R25" s="182"/>
      <c r="S25" s="182"/>
      <c r="T25" s="182"/>
    </row>
    <row r="26" spans="1:20" x14ac:dyDescent="0.3">
      <c r="A26" s="90" t="s">
        <v>211</v>
      </c>
      <c r="K26" s="182"/>
      <c r="L26" s="182"/>
      <c r="M26" s="182"/>
      <c r="N26" s="182"/>
      <c r="O26" s="182"/>
      <c r="P26" s="182"/>
      <c r="Q26" s="182"/>
      <c r="R26" s="182"/>
      <c r="S26" s="182"/>
      <c r="T26" s="182"/>
    </row>
    <row r="27" spans="1:20" x14ac:dyDescent="0.3">
      <c r="K27" s="182"/>
      <c r="L27" s="182"/>
      <c r="M27" s="182"/>
      <c r="N27" s="182"/>
      <c r="O27" s="182"/>
      <c r="P27" s="182"/>
      <c r="Q27" s="182"/>
      <c r="R27" s="182"/>
      <c r="S27" s="182"/>
      <c r="T27" s="182"/>
    </row>
    <row r="28" spans="1:20" x14ac:dyDescent="0.3">
      <c r="K28" s="182"/>
      <c r="L28" s="182"/>
      <c r="M28" s="182"/>
      <c r="N28" s="182"/>
      <c r="O28" s="182"/>
      <c r="P28" s="182"/>
      <c r="Q28" s="182"/>
      <c r="R28" s="182"/>
      <c r="S28" s="182"/>
      <c r="T28" s="182"/>
    </row>
    <row r="29" spans="1:20" x14ac:dyDescent="0.3">
      <c r="K29" s="182"/>
      <c r="L29" s="182"/>
      <c r="M29" s="182"/>
      <c r="N29" s="182"/>
      <c r="O29" s="182"/>
      <c r="P29" s="182"/>
      <c r="Q29" s="182"/>
      <c r="R29" s="182"/>
      <c r="S29" s="182"/>
      <c r="T29" s="182"/>
    </row>
    <row r="30" spans="1:20" x14ac:dyDescent="0.3">
      <c r="K30" s="182"/>
      <c r="L30" s="182"/>
      <c r="M30" s="182"/>
      <c r="N30" s="182"/>
      <c r="O30" s="182"/>
      <c r="P30" s="182"/>
      <c r="Q30" s="182"/>
      <c r="R30" s="182"/>
      <c r="S30" s="182"/>
      <c r="T30" s="182"/>
    </row>
    <row r="31" spans="1:20" x14ac:dyDescent="0.3">
      <c r="K31" s="182"/>
      <c r="L31" s="182"/>
      <c r="M31" s="182"/>
      <c r="N31" s="182"/>
      <c r="O31" s="182"/>
      <c r="P31" s="182"/>
      <c r="Q31" s="182"/>
      <c r="R31" s="182"/>
      <c r="S31" s="182"/>
      <c r="T31" s="182"/>
    </row>
    <row r="32" spans="1:20" x14ac:dyDescent="0.3">
      <c r="K32" s="182"/>
      <c r="L32" s="182"/>
      <c r="M32" s="182"/>
      <c r="N32" s="182"/>
      <c r="O32" s="182"/>
      <c r="P32" s="182"/>
      <c r="Q32" s="182"/>
      <c r="R32" s="182"/>
      <c r="S32" s="182"/>
      <c r="T32" s="182"/>
    </row>
    <row r="33" spans="11:20" x14ac:dyDescent="0.3">
      <c r="K33" s="182"/>
      <c r="L33" s="182"/>
      <c r="M33" s="182"/>
      <c r="N33" s="182"/>
      <c r="O33" s="182"/>
      <c r="P33" s="182"/>
      <c r="Q33" s="182"/>
      <c r="R33" s="182"/>
      <c r="S33" s="182"/>
      <c r="T33" s="182"/>
    </row>
  </sheetData>
  <mergeCells count="4">
    <mergeCell ref="B16:C16"/>
    <mergeCell ref="D16:E16"/>
    <mergeCell ref="F16:G16"/>
    <mergeCell ref="A22:I22"/>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13</vt:i4>
      </vt:variant>
    </vt:vector>
  </HeadingPairs>
  <TitlesOfParts>
    <vt:vector size="13" baseType="lpstr">
      <vt:lpstr>Définitions</vt:lpstr>
      <vt:lpstr>Graphique 1</vt:lpstr>
      <vt:lpstr>Effectifs</vt:lpstr>
      <vt:lpstr>Tableaux 1 et 2</vt:lpstr>
      <vt:lpstr>Tableau 3</vt:lpstr>
      <vt:lpstr>Apprentis en EPLE</vt:lpstr>
      <vt:lpstr>Graphique 2</vt:lpstr>
      <vt:lpstr>Poids de l'apprentissage</vt:lpstr>
      <vt:lpstr>Graphique 3</vt:lpstr>
      <vt:lpstr>Tx réussite selon secteur</vt:lpstr>
      <vt:lpstr>Graphique 4</vt:lpstr>
      <vt:lpstr>Tableau 4</vt:lpstr>
      <vt:lpstr>Graphique 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2023-02-16T13:26:44Z</dcterms:modified>
</cp:coreProperties>
</file>