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petitgas\Desktop\2019\CONSTAT\"/>
    </mc:Choice>
  </mc:AlternateContent>
  <bookViews>
    <workbookView xWindow="0" yWindow="0" windowWidth="19200" windowHeight="8100" tabRatio="879"/>
  </bookViews>
  <sheets>
    <sheet name="Présentation" sheetId="16" r:id="rId1"/>
    <sheet name="detail Form_ academie" sheetId="13" r:id="rId2"/>
    <sheet name="detail Etab_ academie" sheetId="14" r:id="rId3"/>
    <sheet name="detail Form_ 18" sheetId="1" r:id="rId4"/>
    <sheet name="detail Etab_ 18" sheetId="2" r:id="rId5"/>
    <sheet name="detail Form_ 28" sheetId="4" r:id="rId6"/>
    <sheet name="detail Etab_28" sheetId="3" r:id="rId7"/>
    <sheet name="detail Form_ 36" sheetId="5" r:id="rId8"/>
    <sheet name="detail Etab_36" sheetId="6" r:id="rId9"/>
    <sheet name="detail Form_ 37" sheetId="7" r:id="rId10"/>
    <sheet name="detail Etab_ 37" sheetId="8" r:id="rId11"/>
    <sheet name="detail Form_ 41" sheetId="9" r:id="rId12"/>
    <sheet name="detail Etab_ 41" sheetId="10" r:id="rId13"/>
    <sheet name="detail Form_ 45" sheetId="11" r:id="rId14"/>
    <sheet name="detail Etab_ 45" sheetId="12" r:id="rId15"/>
  </sheets>
  <definedNames>
    <definedName name="_xlnm.Print_Area" localSheetId="0">Présentation!$A$1:$F$25</definedName>
  </definedNames>
  <calcPr calcId="162913"/>
</workbook>
</file>

<file path=xl/calcChain.xml><?xml version="1.0" encoding="utf-8"?>
<calcChain xmlns="http://schemas.openxmlformats.org/spreadsheetml/2006/main">
  <c r="E47" i="14" l="1"/>
  <c r="D47" i="14"/>
  <c r="C47" i="14"/>
  <c r="B47" i="14"/>
  <c r="E46" i="14"/>
  <c r="E48" i="14" s="1"/>
  <c r="D46" i="14"/>
  <c r="D48" i="14" s="1"/>
  <c r="C46" i="14"/>
  <c r="C48" i="14" s="1"/>
  <c r="B46" i="14"/>
  <c r="B48" i="14" s="1"/>
  <c r="E44" i="14"/>
  <c r="D44" i="14"/>
  <c r="C44" i="14"/>
  <c r="B44" i="14"/>
  <c r="E43" i="14"/>
  <c r="E45" i="14" s="1"/>
  <c r="D43" i="14"/>
  <c r="D45" i="14" s="1"/>
  <c r="C43" i="14"/>
  <c r="C45" i="14" s="1"/>
  <c r="B43" i="14"/>
  <c r="B45" i="14" s="1"/>
  <c r="E42" i="14"/>
  <c r="D42" i="14"/>
  <c r="C42" i="14"/>
  <c r="B42" i="14"/>
  <c r="E41" i="14"/>
  <c r="D41" i="14"/>
  <c r="C41" i="14"/>
  <c r="B41" i="14"/>
  <c r="E39" i="14"/>
  <c r="D39" i="14"/>
  <c r="C39" i="14"/>
  <c r="B39" i="14"/>
  <c r="E38" i="14"/>
  <c r="D38" i="14"/>
  <c r="C38" i="14"/>
  <c r="B38" i="14"/>
  <c r="E37" i="14"/>
  <c r="E40" i="14" s="1"/>
  <c r="D37" i="14"/>
  <c r="D40" i="14" s="1"/>
  <c r="C37" i="14"/>
  <c r="C40" i="14" s="1"/>
  <c r="B37" i="14"/>
  <c r="B40" i="14" s="1"/>
  <c r="E35" i="14"/>
  <c r="D35" i="14"/>
  <c r="C35" i="14"/>
  <c r="B35" i="14"/>
  <c r="E34" i="14"/>
  <c r="E36" i="14" s="1"/>
  <c r="D34" i="14"/>
  <c r="D36" i="14" s="1"/>
  <c r="C34" i="14"/>
  <c r="C36" i="14" s="1"/>
  <c r="B34" i="14"/>
  <c r="B36" i="14" s="1"/>
  <c r="E33" i="14"/>
  <c r="D33" i="14"/>
  <c r="C33" i="14"/>
  <c r="C49" i="14" s="1"/>
  <c r="E32" i="14"/>
  <c r="D32" i="14"/>
  <c r="C32" i="14"/>
  <c r="B32" i="14"/>
  <c r="E31" i="14"/>
  <c r="D31" i="14"/>
  <c r="C31" i="14"/>
  <c r="B31" i="14"/>
  <c r="E30" i="14"/>
  <c r="D30" i="14"/>
  <c r="C30" i="14"/>
  <c r="B30" i="14"/>
  <c r="E29" i="14"/>
  <c r="D29" i="14"/>
  <c r="D49" i="14" s="1"/>
  <c r="C29" i="14"/>
  <c r="B29" i="14"/>
  <c r="E27" i="14"/>
  <c r="D27" i="14"/>
  <c r="C27" i="14"/>
  <c r="B27" i="14"/>
  <c r="E25" i="14"/>
  <c r="D25" i="14"/>
  <c r="C25" i="14"/>
  <c r="B25" i="14"/>
  <c r="E24" i="14"/>
  <c r="D24" i="14"/>
  <c r="C24" i="14"/>
  <c r="B24" i="14"/>
  <c r="E23" i="14"/>
  <c r="E26" i="14" s="1"/>
  <c r="D23" i="14"/>
  <c r="D26" i="14" s="1"/>
  <c r="C23" i="14"/>
  <c r="C26" i="14" s="1"/>
  <c r="B23" i="14"/>
  <c r="B26" i="14" s="1"/>
  <c r="E21" i="14"/>
  <c r="D21" i="14"/>
  <c r="C21" i="14"/>
  <c r="B21" i="14"/>
  <c r="E20" i="14"/>
  <c r="E22" i="14" s="1"/>
  <c r="D20" i="14"/>
  <c r="D22" i="14" s="1"/>
  <c r="C20" i="14"/>
  <c r="C22" i="14" s="1"/>
  <c r="B20" i="14"/>
  <c r="B22" i="14" s="1"/>
  <c r="B28" i="14" s="1"/>
  <c r="E19" i="14"/>
  <c r="D19" i="14"/>
  <c r="C19" i="14"/>
  <c r="E18" i="14"/>
  <c r="D18" i="14"/>
  <c r="C18" i="14"/>
  <c r="B18" i="14"/>
  <c r="E17" i="14"/>
  <c r="D17" i="14"/>
  <c r="C17" i="14"/>
  <c r="C28" i="14" s="1"/>
  <c r="B17" i="14"/>
  <c r="E14" i="14"/>
  <c r="D14" i="14"/>
  <c r="C14" i="14"/>
  <c r="B14" i="14"/>
  <c r="E13" i="14"/>
  <c r="D13" i="14"/>
  <c r="C13" i="14"/>
  <c r="B13" i="14"/>
  <c r="E12" i="14"/>
  <c r="D12" i="14"/>
  <c r="C12" i="14"/>
  <c r="B12" i="14"/>
  <c r="E11" i="14"/>
  <c r="E15" i="14" s="1"/>
  <c r="D11" i="14"/>
  <c r="D15" i="14" s="1"/>
  <c r="C11" i="14"/>
  <c r="C15" i="14" s="1"/>
  <c r="B11" i="14"/>
  <c r="B15" i="14" s="1"/>
  <c r="E9" i="14"/>
  <c r="E10" i="14" s="1"/>
  <c r="D9" i="14"/>
  <c r="C9" i="14"/>
  <c r="B9" i="14"/>
  <c r="E8" i="14"/>
  <c r="D8" i="14"/>
  <c r="C8" i="14"/>
  <c r="B8" i="14"/>
  <c r="E6" i="14"/>
  <c r="D6" i="14"/>
  <c r="C6" i="14"/>
  <c r="B6" i="14"/>
  <c r="E5" i="14"/>
  <c r="D5" i="14"/>
  <c r="C5" i="14"/>
  <c r="B5" i="14"/>
  <c r="E4" i="14"/>
  <c r="D4" i="14"/>
  <c r="C4" i="14"/>
  <c r="B4" i="14"/>
  <c r="E3" i="14"/>
  <c r="E7" i="14" s="1"/>
  <c r="D3" i="14"/>
  <c r="D7" i="14" s="1"/>
  <c r="C3" i="14"/>
  <c r="C7" i="14" s="1"/>
  <c r="B3" i="14"/>
  <c r="B7" i="14" s="1"/>
  <c r="E43" i="12"/>
  <c r="D43" i="12"/>
  <c r="C43" i="12"/>
  <c r="B43" i="12"/>
  <c r="E40" i="12"/>
  <c r="D40" i="12"/>
  <c r="C40" i="12"/>
  <c r="B40" i="12"/>
  <c r="E35" i="12"/>
  <c r="D35" i="12"/>
  <c r="C35" i="12"/>
  <c r="B35" i="12"/>
  <c r="E31" i="12"/>
  <c r="E44" i="12" s="1"/>
  <c r="D31" i="12"/>
  <c r="D44" i="12" s="1"/>
  <c r="C31" i="12"/>
  <c r="C44" i="12" s="1"/>
  <c r="B31" i="12"/>
  <c r="B44" i="12" s="1"/>
  <c r="E23" i="12"/>
  <c r="D23" i="12"/>
  <c r="C23" i="12"/>
  <c r="B23" i="12"/>
  <c r="E19" i="12"/>
  <c r="E25" i="12" s="1"/>
  <c r="D19" i="12"/>
  <c r="D25" i="12" s="1"/>
  <c r="C19" i="12"/>
  <c r="C25" i="12" s="1"/>
  <c r="B19" i="12"/>
  <c r="B25" i="12" s="1"/>
  <c r="E13" i="12"/>
  <c r="D13" i="12"/>
  <c r="C13" i="12"/>
  <c r="B13" i="12"/>
  <c r="E7" i="12"/>
  <c r="E14" i="12" s="1"/>
  <c r="D7" i="12"/>
  <c r="D14" i="12" s="1"/>
  <c r="C7" i="12"/>
  <c r="C14" i="12" s="1"/>
  <c r="B7" i="12"/>
  <c r="B14" i="12" s="1"/>
  <c r="E34" i="10"/>
  <c r="D34" i="10"/>
  <c r="C34" i="10"/>
  <c r="B34" i="10"/>
  <c r="E31" i="10"/>
  <c r="D31" i="10"/>
  <c r="C31" i="10"/>
  <c r="B31" i="10"/>
  <c r="E26" i="10"/>
  <c r="D26" i="10"/>
  <c r="C26" i="10"/>
  <c r="B26" i="10"/>
  <c r="E22" i="10"/>
  <c r="E35" i="10" s="1"/>
  <c r="D22" i="10"/>
  <c r="D35" i="10" s="1"/>
  <c r="C22" i="10"/>
  <c r="C35" i="10" s="1"/>
  <c r="B22" i="10"/>
  <c r="B35" i="10" s="1"/>
  <c r="E14" i="10"/>
  <c r="D14" i="10"/>
  <c r="C14" i="10"/>
  <c r="B14" i="10"/>
  <c r="E7" i="10"/>
  <c r="E9" i="10" s="1"/>
  <c r="E15" i="10" s="1"/>
  <c r="D7" i="10"/>
  <c r="D9" i="10" s="1"/>
  <c r="D15" i="10" s="1"/>
  <c r="C7" i="10"/>
  <c r="C9" i="10" s="1"/>
  <c r="C15" i="10" s="1"/>
  <c r="B7" i="10"/>
  <c r="B9" i="10" s="1"/>
  <c r="B15" i="10" s="1"/>
  <c r="E40" i="8"/>
  <c r="D40" i="8"/>
  <c r="C40" i="8"/>
  <c r="B40" i="8"/>
  <c r="E37" i="8"/>
  <c r="D37" i="8"/>
  <c r="C37" i="8"/>
  <c r="B37" i="8"/>
  <c r="E33" i="8"/>
  <c r="D33" i="8"/>
  <c r="C33" i="8"/>
  <c r="B33" i="8"/>
  <c r="E29" i="8"/>
  <c r="E41" i="8" s="1"/>
  <c r="D29" i="8"/>
  <c r="D41" i="8" s="1"/>
  <c r="C29" i="8"/>
  <c r="C41" i="8" s="1"/>
  <c r="B29" i="8"/>
  <c r="B41" i="8" s="1"/>
  <c r="E23" i="8"/>
  <c r="D23" i="8"/>
  <c r="C23" i="8"/>
  <c r="B23" i="8"/>
  <c r="E19" i="8"/>
  <c r="E24" i="8" s="1"/>
  <c r="D19" i="8"/>
  <c r="D24" i="8" s="1"/>
  <c r="C19" i="8"/>
  <c r="C24" i="8" s="1"/>
  <c r="B19" i="8"/>
  <c r="B24" i="8" s="1"/>
  <c r="E14" i="8"/>
  <c r="D14" i="8"/>
  <c r="C14" i="8"/>
  <c r="B14" i="8"/>
  <c r="E7" i="8"/>
  <c r="E9" i="8" s="1"/>
  <c r="D7" i="8"/>
  <c r="D9" i="8" s="1"/>
  <c r="C7" i="8"/>
  <c r="C9" i="8" s="1"/>
  <c r="B7" i="8"/>
  <c r="B9" i="8" s="1"/>
  <c r="E23" i="6"/>
  <c r="E24" i="6" s="1"/>
  <c r="D23" i="6"/>
  <c r="D24" i="6" s="1"/>
  <c r="C23" i="6"/>
  <c r="C24" i="6" s="1"/>
  <c r="B23" i="6"/>
  <c r="B24" i="6" s="1"/>
  <c r="E20" i="6"/>
  <c r="D20" i="6"/>
  <c r="C20" i="6"/>
  <c r="B20" i="6"/>
  <c r="E16" i="6"/>
  <c r="D16" i="6"/>
  <c r="C16" i="6"/>
  <c r="B16" i="6"/>
  <c r="E12" i="6"/>
  <c r="D12" i="6"/>
  <c r="C12" i="6"/>
  <c r="B12" i="6"/>
  <c r="E7" i="6"/>
  <c r="E9" i="6" s="1"/>
  <c r="D7" i="6"/>
  <c r="D9" i="6" s="1"/>
  <c r="C7" i="6"/>
  <c r="C9" i="6" s="1"/>
  <c r="B7" i="6"/>
  <c r="B9" i="6" s="1"/>
  <c r="E33" i="3"/>
  <c r="E34" i="3" s="1"/>
  <c r="D33" i="3"/>
  <c r="D34" i="3" s="1"/>
  <c r="C33" i="3"/>
  <c r="C34" i="3" s="1"/>
  <c r="B33" i="3"/>
  <c r="B34" i="3" s="1"/>
  <c r="E30" i="3"/>
  <c r="D30" i="3"/>
  <c r="C30" i="3"/>
  <c r="B30" i="3"/>
  <c r="E24" i="3"/>
  <c r="D24" i="3"/>
  <c r="C24" i="3"/>
  <c r="B24" i="3"/>
  <c r="E20" i="3"/>
  <c r="E26" i="3" s="1"/>
  <c r="D20" i="3"/>
  <c r="D26" i="3" s="1"/>
  <c r="C20" i="3"/>
  <c r="C26" i="3" s="1"/>
  <c r="B20" i="3"/>
  <c r="B26" i="3" s="1"/>
  <c r="E14" i="3"/>
  <c r="D14" i="3"/>
  <c r="C14" i="3"/>
  <c r="B14" i="3"/>
  <c r="E7" i="3"/>
  <c r="E9" i="3" s="1"/>
  <c r="D7" i="3"/>
  <c r="D9" i="3" s="1"/>
  <c r="C7" i="3"/>
  <c r="C9" i="3" s="1"/>
  <c r="B7" i="3"/>
  <c r="B9" i="3" s="1"/>
  <c r="E40" i="2"/>
  <c r="D40" i="2"/>
  <c r="C40" i="2"/>
  <c r="B40" i="2"/>
  <c r="E37" i="2"/>
  <c r="D37" i="2"/>
  <c r="C37" i="2"/>
  <c r="B37" i="2"/>
  <c r="E33" i="2"/>
  <c r="E41" i="2" s="1"/>
  <c r="D33" i="2"/>
  <c r="D41" i="2" s="1"/>
  <c r="C33" i="2"/>
  <c r="C41" i="2" s="1"/>
  <c r="B33" i="2"/>
  <c r="B41" i="2" s="1"/>
  <c r="E23" i="2"/>
  <c r="D23" i="2"/>
  <c r="C23" i="2"/>
  <c r="B23" i="2"/>
  <c r="E19" i="2"/>
  <c r="E25" i="2" s="1"/>
  <c r="D19" i="2"/>
  <c r="D25" i="2" s="1"/>
  <c r="C19" i="2"/>
  <c r="C25" i="2" s="1"/>
  <c r="B19" i="2"/>
  <c r="B25" i="2" s="1"/>
  <c r="E14" i="2"/>
  <c r="D14" i="2"/>
  <c r="C14" i="2"/>
  <c r="B14" i="2"/>
  <c r="E7" i="2"/>
  <c r="E9" i="2" s="1"/>
  <c r="D7" i="2"/>
  <c r="D9" i="2" s="1"/>
  <c r="C7" i="2"/>
  <c r="C9" i="2" s="1"/>
  <c r="B7" i="2"/>
  <c r="B9" i="2" s="1"/>
  <c r="C10" i="14" l="1"/>
  <c r="B49" i="14"/>
  <c r="C50" i="14"/>
  <c r="C16" i="14"/>
  <c r="D10" i="14"/>
  <c r="D16" i="14" s="1"/>
  <c r="D28" i="14"/>
  <c r="E49" i="14"/>
  <c r="E50" i="14" s="1"/>
  <c r="E16" i="14"/>
  <c r="E28" i="14"/>
  <c r="B10" i="14"/>
  <c r="B16" i="14" s="1"/>
  <c r="E45" i="12"/>
  <c r="B45" i="12"/>
  <c r="C45" i="12"/>
  <c r="D45" i="12"/>
  <c r="E9" i="12"/>
  <c r="B9" i="12"/>
  <c r="C9" i="12"/>
  <c r="D9" i="12"/>
  <c r="C36" i="10"/>
  <c r="D36" i="10"/>
  <c r="E36" i="10"/>
  <c r="B36" i="10"/>
  <c r="E15" i="8"/>
  <c r="E42" i="8" s="1"/>
  <c r="B15" i="8"/>
  <c r="B42" i="8" s="1"/>
  <c r="C15" i="8"/>
  <c r="C42" i="8" s="1"/>
  <c r="D15" i="8"/>
  <c r="D42" i="8" s="1"/>
  <c r="C25" i="6"/>
  <c r="D25" i="6"/>
  <c r="E25" i="6"/>
  <c r="B25" i="6"/>
  <c r="E35" i="3"/>
  <c r="B15" i="3"/>
  <c r="B35" i="3"/>
  <c r="E15" i="3"/>
  <c r="C15" i="3"/>
  <c r="C35" i="3" s="1"/>
  <c r="D15" i="3"/>
  <c r="D35" i="3" s="1"/>
  <c r="C15" i="2"/>
  <c r="C42" i="2"/>
  <c r="D15" i="2"/>
  <c r="D42" i="2" s="1"/>
  <c r="E15" i="2"/>
  <c r="E42" i="2"/>
  <c r="B15" i="2"/>
  <c r="B42" i="2" s="1"/>
  <c r="E32" i="13"/>
  <c r="D32" i="13"/>
  <c r="C32" i="13"/>
  <c r="B32" i="13"/>
  <c r="E31" i="13"/>
  <c r="E33" i="13" s="1"/>
  <c r="D31" i="13"/>
  <c r="D33" i="13" s="1"/>
  <c r="C31" i="13"/>
  <c r="C33" i="13" s="1"/>
  <c r="C34" i="13" s="1"/>
  <c r="B31" i="13"/>
  <c r="B33" i="13" s="1"/>
  <c r="E29" i="13"/>
  <c r="D29" i="13"/>
  <c r="C29" i="13"/>
  <c r="B29" i="13"/>
  <c r="E28" i="13"/>
  <c r="E30" i="13" s="1"/>
  <c r="D28" i="13"/>
  <c r="D30" i="13" s="1"/>
  <c r="C28" i="13"/>
  <c r="C30" i="13" s="1"/>
  <c r="B28" i="13"/>
  <c r="B30" i="13" s="1"/>
  <c r="E27" i="13"/>
  <c r="D27" i="13"/>
  <c r="C27" i="13"/>
  <c r="B27" i="13"/>
  <c r="E25" i="13"/>
  <c r="D25" i="13"/>
  <c r="C25" i="13"/>
  <c r="B25" i="13"/>
  <c r="E23" i="13"/>
  <c r="D23" i="13"/>
  <c r="C23" i="13"/>
  <c r="B23" i="13"/>
  <c r="E22" i="13"/>
  <c r="D22" i="13"/>
  <c r="C22" i="13"/>
  <c r="B22" i="13"/>
  <c r="E21" i="13"/>
  <c r="E24" i="13" s="1"/>
  <c r="D21" i="13"/>
  <c r="D24" i="13" s="1"/>
  <c r="C21" i="13"/>
  <c r="C24" i="13" s="1"/>
  <c r="B21" i="13"/>
  <c r="B24" i="13" s="1"/>
  <c r="E19" i="13"/>
  <c r="D19" i="13"/>
  <c r="C19" i="13"/>
  <c r="B19" i="13"/>
  <c r="E18" i="13"/>
  <c r="E20" i="13" s="1"/>
  <c r="E26" i="13" s="1"/>
  <c r="D18" i="13"/>
  <c r="D20" i="13" s="1"/>
  <c r="D26" i="13" s="1"/>
  <c r="C18" i="13"/>
  <c r="C20" i="13" s="1"/>
  <c r="C26" i="13" s="1"/>
  <c r="B18" i="13"/>
  <c r="B20" i="13" s="1"/>
  <c r="B26" i="13" s="1"/>
  <c r="E15" i="13"/>
  <c r="D15" i="13"/>
  <c r="C15" i="13"/>
  <c r="B15" i="13"/>
  <c r="E14" i="13"/>
  <c r="D14" i="13"/>
  <c r="C14" i="13"/>
  <c r="B14" i="13"/>
  <c r="E13" i="13"/>
  <c r="D13" i="13"/>
  <c r="C13" i="13"/>
  <c r="B13" i="13"/>
  <c r="E12" i="13"/>
  <c r="E16" i="13" s="1"/>
  <c r="D12" i="13"/>
  <c r="D16" i="13" s="1"/>
  <c r="C12" i="13"/>
  <c r="C16" i="13" s="1"/>
  <c r="B12" i="13"/>
  <c r="B16" i="13" s="1"/>
  <c r="E10" i="13"/>
  <c r="D10" i="13"/>
  <c r="C10" i="13"/>
  <c r="B10" i="13"/>
  <c r="E8" i="13"/>
  <c r="D8" i="13"/>
  <c r="C8" i="13"/>
  <c r="B8" i="13"/>
  <c r="E6" i="13"/>
  <c r="D6" i="13"/>
  <c r="C6" i="13"/>
  <c r="B6" i="13"/>
  <c r="E5" i="13"/>
  <c r="D5" i="13"/>
  <c r="C5" i="13"/>
  <c r="B5" i="13"/>
  <c r="E4" i="13"/>
  <c r="D4" i="13"/>
  <c r="C4" i="13"/>
  <c r="B4" i="13"/>
  <c r="E3" i="13"/>
  <c r="E7" i="13" s="1"/>
  <c r="D3" i="13"/>
  <c r="D7" i="13" s="1"/>
  <c r="C3" i="13"/>
  <c r="C7" i="13" s="1"/>
  <c r="B3" i="13"/>
  <c r="B7" i="13" s="1"/>
  <c r="E32" i="11"/>
  <c r="E33" i="11" s="1"/>
  <c r="D32" i="11"/>
  <c r="D33" i="11" s="1"/>
  <c r="C32" i="11"/>
  <c r="C33" i="11" s="1"/>
  <c r="B32" i="11"/>
  <c r="B33" i="11" s="1"/>
  <c r="E29" i="11"/>
  <c r="D29" i="11"/>
  <c r="C29" i="11"/>
  <c r="B29" i="11"/>
  <c r="E23" i="11"/>
  <c r="D23" i="11"/>
  <c r="C23" i="11"/>
  <c r="B23" i="11"/>
  <c r="E19" i="11"/>
  <c r="E25" i="11" s="1"/>
  <c r="D19" i="11"/>
  <c r="D25" i="11" s="1"/>
  <c r="C19" i="11"/>
  <c r="C25" i="11" s="1"/>
  <c r="B19" i="11"/>
  <c r="B25" i="11" s="1"/>
  <c r="E15" i="11"/>
  <c r="D15" i="11"/>
  <c r="C15" i="11"/>
  <c r="B15" i="11"/>
  <c r="E7" i="11"/>
  <c r="E10" i="11" s="1"/>
  <c r="E16" i="11" s="1"/>
  <c r="D7" i="11"/>
  <c r="D10" i="11" s="1"/>
  <c r="D16" i="11" s="1"/>
  <c r="C7" i="11"/>
  <c r="C10" i="11" s="1"/>
  <c r="C16" i="11" s="1"/>
  <c r="B7" i="11"/>
  <c r="B10" i="11" s="1"/>
  <c r="B16" i="11" s="1"/>
  <c r="E32" i="9"/>
  <c r="E33" i="9" s="1"/>
  <c r="D32" i="9"/>
  <c r="D33" i="9" s="1"/>
  <c r="C32" i="9"/>
  <c r="C33" i="9" s="1"/>
  <c r="B32" i="9"/>
  <c r="B33" i="9" s="1"/>
  <c r="E29" i="9"/>
  <c r="D29" i="9"/>
  <c r="C29" i="9"/>
  <c r="B29" i="9"/>
  <c r="E23" i="9"/>
  <c r="D23" i="9"/>
  <c r="C23" i="9"/>
  <c r="B23" i="9"/>
  <c r="E19" i="9"/>
  <c r="E25" i="9" s="1"/>
  <c r="D19" i="9"/>
  <c r="D25" i="9" s="1"/>
  <c r="C19" i="9"/>
  <c r="C25" i="9" s="1"/>
  <c r="B19" i="9"/>
  <c r="B25" i="9" s="1"/>
  <c r="E15" i="9"/>
  <c r="D15" i="9"/>
  <c r="C15" i="9"/>
  <c r="B15" i="9"/>
  <c r="E7" i="9"/>
  <c r="E10" i="9" s="1"/>
  <c r="E16" i="9" s="1"/>
  <c r="D7" i="9"/>
  <c r="D10" i="9" s="1"/>
  <c r="D16" i="9" s="1"/>
  <c r="C7" i="9"/>
  <c r="C10" i="9" s="1"/>
  <c r="C16" i="9" s="1"/>
  <c r="B7" i="9"/>
  <c r="B10" i="9" s="1"/>
  <c r="B16" i="9" s="1"/>
  <c r="E30" i="7"/>
  <c r="E31" i="7" s="1"/>
  <c r="D30" i="7"/>
  <c r="D31" i="7" s="1"/>
  <c r="C30" i="7"/>
  <c r="C31" i="7" s="1"/>
  <c r="B30" i="7"/>
  <c r="B31" i="7" s="1"/>
  <c r="E27" i="7"/>
  <c r="D27" i="7"/>
  <c r="C27" i="7"/>
  <c r="B27" i="7"/>
  <c r="E22" i="7"/>
  <c r="D22" i="7"/>
  <c r="C22" i="7"/>
  <c r="B22" i="7"/>
  <c r="E18" i="7"/>
  <c r="E23" i="7" s="1"/>
  <c r="D18" i="7"/>
  <c r="D23" i="7" s="1"/>
  <c r="C18" i="7"/>
  <c r="C23" i="7" s="1"/>
  <c r="B18" i="7"/>
  <c r="B23" i="7" s="1"/>
  <c r="E14" i="7"/>
  <c r="D14" i="7"/>
  <c r="C14" i="7"/>
  <c r="B14" i="7"/>
  <c r="E7" i="7"/>
  <c r="E9" i="7" s="1"/>
  <c r="D7" i="7"/>
  <c r="D9" i="7" s="1"/>
  <c r="C7" i="7"/>
  <c r="C9" i="7" s="1"/>
  <c r="B7" i="7"/>
  <c r="B9" i="7" s="1"/>
  <c r="E24" i="5"/>
  <c r="E25" i="5" s="1"/>
  <c r="D24" i="5"/>
  <c r="D25" i="5" s="1"/>
  <c r="C24" i="5"/>
  <c r="C25" i="5" s="1"/>
  <c r="B24" i="5"/>
  <c r="B25" i="5" s="1"/>
  <c r="E21" i="5"/>
  <c r="D21" i="5"/>
  <c r="C21" i="5"/>
  <c r="B21" i="5"/>
  <c r="E16" i="5"/>
  <c r="E17" i="5" s="1"/>
  <c r="D16" i="5"/>
  <c r="D17" i="5" s="1"/>
  <c r="C16" i="5"/>
  <c r="C17" i="5" s="1"/>
  <c r="B16" i="5"/>
  <c r="B17" i="5" s="1"/>
  <c r="E12" i="5"/>
  <c r="D12" i="5"/>
  <c r="C12" i="5"/>
  <c r="B12" i="5"/>
  <c r="E7" i="5"/>
  <c r="E9" i="5" s="1"/>
  <c r="D7" i="5"/>
  <c r="D9" i="5" s="1"/>
  <c r="C7" i="5"/>
  <c r="C9" i="5" s="1"/>
  <c r="B7" i="5"/>
  <c r="B9" i="5" s="1"/>
  <c r="E32" i="4"/>
  <c r="E33" i="4" s="1"/>
  <c r="D32" i="4"/>
  <c r="D33" i="4" s="1"/>
  <c r="C32" i="4"/>
  <c r="C33" i="4" s="1"/>
  <c r="B32" i="4"/>
  <c r="B33" i="4" s="1"/>
  <c r="E29" i="4"/>
  <c r="D29" i="4"/>
  <c r="C29" i="4"/>
  <c r="B29" i="4"/>
  <c r="E23" i="4"/>
  <c r="D23" i="4"/>
  <c r="C23" i="4"/>
  <c r="B23" i="4"/>
  <c r="E19" i="4"/>
  <c r="E25" i="4" s="1"/>
  <c r="D19" i="4"/>
  <c r="D25" i="4" s="1"/>
  <c r="C19" i="4"/>
  <c r="C25" i="4" s="1"/>
  <c r="B19" i="4"/>
  <c r="B25" i="4" s="1"/>
  <c r="E15" i="4"/>
  <c r="D15" i="4"/>
  <c r="C15" i="4"/>
  <c r="B15" i="4"/>
  <c r="E7" i="4"/>
  <c r="E10" i="4" s="1"/>
  <c r="D7" i="4"/>
  <c r="D10" i="4" s="1"/>
  <c r="C7" i="4"/>
  <c r="C10" i="4" s="1"/>
  <c r="B7" i="4"/>
  <c r="B10" i="4" s="1"/>
  <c r="D50" i="14" l="1"/>
  <c r="B50" i="14"/>
  <c r="C11" i="13"/>
  <c r="C17" i="13" s="1"/>
  <c r="C35" i="13" s="1"/>
  <c r="B11" i="13"/>
  <c r="B17" i="13" s="1"/>
  <c r="B34" i="13"/>
  <c r="B35" i="13" s="1"/>
  <c r="D11" i="13"/>
  <c r="D17" i="13" s="1"/>
  <c r="D34" i="13"/>
  <c r="E11" i="13"/>
  <c r="E17" i="13" s="1"/>
  <c r="E34" i="13"/>
  <c r="B34" i="11"/>
  <c r="C34" i="11"/>
  <c r="D34" i="11"/>
  <c r="E34" i="11"/>
  <c r="B34" i="9"/>
  <c r="C34" i="9"/>
  <c r="D34" i="9"/>
  <c r="E34" i="9"/>
  <c r="C15" i="7"/>
  <c r="C32" i="7"/>
  <c r="D15" i="7"/>
  <c r="D32" i="7" s="1"/>
  <c r="E15" i="7"/>
  <c r="E32" i="7"/>
  <c r="B15" i="7"/>
  <c r="B32" i="7" s="1"/>
  <c r="E26" i="5"/>
  <c r="B26" i="5"/>
  <c r="C26" i="5"/>
  <c r="D26" i="5"/>
  <c r="C16" i="4"/>
  <c r="C34" i="4"/>
  <c r="D16" i="4"/>
  <c r="D34" i="4" s="1"/>
  <c r="B16" i="4"/>
  <c r="B34" i="4" s="1"/>
  <c r="E16" i="4"/>
  <c r="E34" i="4" s="1"/>
  <c r="E35" i="13" l="1"/>
  <c r="D35" i="13"/>
  <c r="E32" i="1" l="1"/>
  <c r="E33" i="1" s="1"/>
  <c r="D32" i="1"/>
  <c r="D33" i="1" s="1"/>
  <c r="C32" i="1"/>
  <c r="C33" i="1" s="1"/>
  <c r="B32" i="1"/>
  <c r="B33" i="1" s="1"/>
  <c r="E29" i="1"/>
  <c r="D29" i="1"/>
  <c r="C29" i="1"/>
  <c r="B29" i="1"/>
  <c r="E23" i="1"/>
  <c r="D23" i="1"/>
  <c r="C23" i="1"/>
  <c r="B23" i="1"/>
  <c r="E19" i="1"/>
  <c r="E25" i="1" s="1"/>
  <c r="D19" i="1"/>
  <c r="D25" i="1" s="1"/>
  <c r="C19" i="1"/>
  <c r="C25" i="1" s="1"/>
  <c r="B19" i="1"/>
  <c r="B25" i="1" s="1"/>
  <c r="E15" i="1"/>
  <c r="D15" i="1"/>
  <c r="C15" i="1"/>
  <c r="B15" i="1"/>
  <c r="E7" i="1"/>
  <c r="E10" i="1" s="1"/>
  <c r="D7" i="1"/>
  <c r="D10" i="1" s="1"/>
  <c r="C7" i="1"/>
  <c r="C10" i="1" s="1"/>
  <c r="B7" i="1"/>
  <c r="B10" i="1" s="1"/>
  <c r="E16" i="1" l="1"/>
  <c r="E34" i="1" s="1"/>
  <c r="B16" i="1"/>
  <c r="B34" i="1"/>
  <c r="C34" i="1"/>
  <c r="C16" i="1"/>
  <c r="D16" i="1"/>
  <c r="D34" i="1" s="1"/>
  <c r="F3" i="14"/>
  <c r="F4" i="14"/>
  <c r="F5" i="14"/>
  <c r="F6" i="14"/>
  <c r="F8" i="14"/>
  <c r="F9" i="14"/>
  <c r="F11" i="14"/>
  <c r="F12" i="14"/>
  <c r="F13" i="14"/>
  <c r="F14" i="14"/>
  <c r="F17" i="14"/>
  <c r="F18" i="14"/>
  <c r="F19" i="14"/>
  <c r="F20" i="14"/>
  <c r="F21" i="14"/>
  <c r="F23" i="14"/>
  <c r="F24" i="14"/>
  <c r="F25" i="14"/>
  <c r="F27" i="14"/>
  <c r="F29" i="14"/>
  <c r="F30" i="14"/>
  <c r="F31" i="14"/>
  <c r="F32" i="14"/>
  <c r="F33" i="14"/>
  <c r="F34" i="14"/>
  <c r="F35" i="14"/>
  <c r="F37" i="14"/>
  <c r="F38" i="14"/>
  <c r="F39" i="14"/>
  <c r="F41" i="14"/>
  <c r="F42" i="14"/>
  <c r="F43" i="14"/>
  <c r="F44" i="14"/>
  <c r="F46" i="14"/>
  <c r="F47" i="14"/>
  <c r="G42" i="12"/>
  <c r="H42" i="12" s="1"/>
  <c r="G41" i="12"/>
  <c r="H41" i="12" s="1"/>
  <c r="G39" i="12"/>
  <c r="H39" i="12" s="1"/>
  <c r="G38" i="12"/>
  <c r="H38" i="12" s="1"/>
  <c r="G37" i="12"/>
  <c r="H37" i="12" s="1"/>
  <c r="G36" i="12"/>
  <c r="G34" i="12"/>
  <c r="H34" i="12" s="1"/>
  <c r="H33" i="12"/>
  <c r="G33" i="12"/>
  <c r="G32" i="12"/>
  <c r="H32" i="12" s="1"/>
  <c r="G30" i="12"/>
  <c r="H30" i="12" s="1"/>
  <c r="G29" i="12"/>
  <c r="H29" i="12" s="1"/>
  <c r="H28" i="12"/>
  <c r="G28" i="12"/>
  <c r="G27" i="12"/>
  <c r="H27" i="12" s="1"/>
  <c r="G26" i="12"/>
  <c r="H26" i="12" s="1"/>
  <c r="G24" i="12"/>
  <c r="G22" i="12"/>
  <c r="H22" i="12" s="1"/>
  <c r="G21" i="12"/>
  <c r="H21" i="12" s="1"/>
  <c r="G20" i="12"/>
  <c r="H20" i="12" s="1"/>
  <c r="G18" i="12"/>
  <c r="H18" i="12" s="1"/>
  <c r="G17" i="12"/>
  <c r="H17" i="12" s="1"/>
  <c r="G16" i="12"/>
  <c r="H16" i="12" s="1"/>
  <c r="G15" i="12"/>
  <c r="H15" i="12" s="1"/>
  <c r="G12" i="12"/>
  <c r="H12" i="12" s="1"/>
  <c r="G11" i="12"/>
  <c r="H11" i="12" s="1"/>
  <c r="G10" i="12"/>
  <c r="H10" i="12" s="1"/>
  <c r="G8" i="12"/>
  <c r="H8" i="12" s="1"/>
  <c r="G6" i="12"/>
  <c r="H6" i="12" s="1"/>
  <c r="G5" i="12"/>
  <c r="H5" i="12" s="1"/>
  <c r="G4" i="12"/>
  <c r="H4" i="12" s="1"/>
  <c r="G3" i="12"/>
  <c r="H3" i="12" s="1"/>
  <c r="F7" i="12"/>
  <c r="F9" i="12" s="1"/>
  <c r="G9" i="12" s="1"/>
  <c r="H9" i="12" s="1"/>
  <c r="F13" i="12"/>
  <c r="G13" i="12" s="1"/>
  <c r="H13" i="12" s="1"/>
  <c r="F19" i="12"/>
  <c r="G19" i="12" s="1"/>
  <c r="H19" i="12" s="1"/>
  <c r="F23" i="12"/>
  <c r="G23" i="12" s="1"/>
  <c r="H23" i="12" s="1"/>
  <c r="F31" i="12"/>
  <c r="G31" i="12" s="1"/>
  <c r="H31" i="12" s="1"/>
  <c r="F35" i="12"/>
  <c r="G35" i="12" s="1"/>
  <c r="H35" i="12" s="1"/>
  <c r="F40" i="12"/>
  <c r="G40" i="12" s="1"/>
  <c r="H40" i="12" s="1"/>
  <c r="F43" i="12"/>
  <c r="G43" i="12" s="1"/>
  <c r="H43" i="12" s="1"/>
  <c r="G33" i="10"/>
  <c r="H33" i="10" s="1"/>
  <c r="G32" i="10"/>
  <c r="H32" i="10" s="1"/>
  <c r="G30" i="10"/>
  <c r="H30" i="10" s="1"/>
  <c r="G29" i="10"/>
  <c r="H29" i="10" s="1"/>
  <c r="G28" i="10"/>
  <c r="H28" i="10" s="1"/>
  <c r="G27" i="10"/>
  <c r="G26" i="10"/>
  <c r="H26" i="10" s="1"/>
  <c r="G25" i="10"/>
  <c r="H25" i="10" s="1"/>
  <c r="G24" i="10"/>
  <c r="H24" i="10" s="1"/>
  <c r="H23" i="10"/>
  <c r="G23" i="10"/>
  <c r="G22" i="10"/>
  <c r="H22" i="10" s="1"/>
  <c r="G21" i="10"/>
  <c r="H21" i="10" s="1"/>
  <c r="G20" i="10"/>
  <c r="H20" i="10" s="1"/>
  <c r="G19" i="10"/>
  <c r="H19" i="10" s="1"/>
  <c r="G18" i="10"/>
  <c r="G17" i="10"/>
  <c r="H17" i="10" s="1"/>
  <c r="G16" i="10"/>
  <c r="H16" i="10" s="1"/>
  <c r="G13" i="10"/>
  <c r="H13" i="10" s="1"/>
  <c r="G12" i="10"/>
  <c r="H12" i="10" s="1"/>
  <c r="G11" i="10"/>
  <c r="H11" i="10" s="1"/>
  <c r="G10" i="10"/>
  <c r="H10" i="10" s="1"/>
  <c r="G8" i="10"/>
  <c r="H8" i="10" s="1"/>
  <c r="G6" i="10"/>
  <c r="H6" i="10" s="1"/>
  <c r="G5" i="10"/>
  <c r="H5" i="10" s="1"/>
  <c r="G4" i="10"/>
  <c r="H4" i="10" s="1"/>
  <c r="G3" i="10"/>
  <c r="H3" i="10" s="1"/>
  <c r="F7" i="10"/>
  <c r="G7" i="10" s="1"/>
  <c r="H7" i="10" s="1"/>
  <c r="F9" i="10"/>
  <c r="G9" i="10" s="1"/>
  <c r="H9" i="10" s="1"/>
  <c r="F14" i="10"/>
  <c r="G14" i="10" s="1"/>
  <c r="H14" i="10" s="1"/>
  <c r="F22" i="10"/>
  <c r="F26" i="10"/>
  <c r="F31" i="10"/>
  <c r="G31" i="10" s="1"/>
  <c r="H31" i="10" s="1"/>
  <c r="F34" i="10"/>
  <c r="G34" i="10" s="1"/>
  <c r="H34" i="10" s="1"/>
  <c r="G39" i="8"/>
  <c r="H39" i="8" s="1"/>
  <c r="H38" i="8"/>
  <c r="G38" i="8"/>
  <c r="G36" i="8"/>
  <c r="H36" i="8" s="1"/>
  <c r="G35" i="8"/>
  <c r="H35" i="8" s="1"/>
  <c r="G34" i="8"/>
  <c r="H34" i="8" s="1"/>
  <c r="G32" i="8"/>
  <c r="H32" i="8" s="1"/>
  <c r="H31" i="8"/>
  <c r="G31" i="8"/>
  <c r="G30" i="8"/>
  <c r="H30" i="8" s="1"/>
  <c r="H28" i="8"/>
  <c r="G28" i="8"/>
  <c r="H27" i="8"/>
  <c r="G27" i="8"/>
  <c r="G26" i="8"/>
  <c r="H26" i="8" s="1"/>
  <c r="G25" i="8"/>
  <c r="H25" i="8" s="1"/>
  <c r="G22" i="8"/>
  <c r="H22" i="8" s="1"/>
  <c r="G21" i="8"/>
  <c r="H21" i="8" s="1"/>
  <c r="G20" i="8"/>
  <c r="H20" i="8" s="1"/>
  <c r="H18" i="8"/>
  <c r="G18" i="8"/>
  <c r="G17" i="8"/>
  <c r="H17" i="8" s="1"/>
  <c r="G16" i="8"/>
  <c r="H16" i="8" s="1"/>
  <c r="G13" i="8"/>
  <c r="H13" i="8" s="1"/>
  <c r="H12" i="8"/>
  <c r="G12" i="8"/>
  <c r="G11" i="8"/>
  <c r="H11" i="8" s="1"/>
  <c r="H10" i="8"/>
  <c r="G10" i="8"/>
  <c r="G8" i="8"/>
  <c r="H8" i="8" s="1"/>
  <c r="G6" i="8"/>
  <c r="H6" i="8" s="1"/>
  <c r="G5" i="8"/>
  <c r="H5" i="8" s="1"/>
  <c r="G4" i="8"/>
  <c r="H4" i="8" s="1"/>
  <c r="G3" i="8"/>
  <c r="H3" i="8" s="1"/>
  <c r="F7" i="8"/>
  <c r="G7" i="8" s="1"/>
  <c r="H7" i="8" s="1"/>
  <c r="F9" i="8"/>
  <c r="G9" i="8" s="1"/>
  <c r="H9" i="8" s="1"/>
  <c r="F14" i="8"/>
  <c r="G14" i="8" s="1"/>
  <c r="H14" i="8" s="1"/>
  <c r="F19" i="8"/>
  <c r="G19" i="8" s="1"/>
  <c r="H19" i="8" s="1"/>
  <c r="F23" i="8"/>
  <c r="G23" i="8" s="1"/>
  <c r="H23" i="8" s="1"/>
  <c r="F29" i="8"/>
  <c r="G29" i="8" s="1"/>
  <c r="H29" i="8" s="1"/>
  <c r="F33" i="8"/>
  <c r="G33" i="8" s="1"/>
  <c r="H33" i="8" s="1"/>
  <c r="F37" i="8"/>
  <c r="G37" i="8" s="1"/>
  <c r="H37" i="8" s="1"/>
  <c r="F40" i="8"/>
  <c r="G40" i="8" s="1"/>
  <c r="H40" i="8" s="1"/>
  <c r="G22" i="6"/>
  <c r="H22" i="6" s="1"/>
  <c r="G21" i="6"/>
  <c r="H21" i="6" s="1"/>
  <c r="G19" i="6"/>
  <c r="H19" i="6" s="1"/>
  <c r="G18" i="6"/>
  <c r="H18" i="6" s="1"/>
  <c r="G17" i="6"/>
  <c r="H17" i="6" s="1"/>
  <c r="G15" i="6"/>
  <c r="H15" i="6" s="1"/>
  <c r="G14" i="6"/>
  <c r="H14" i="6" s="1"/>
  <c r="G13" i="6"/>
  <c r="H13" i="6" s="1"/>
  <c r="G12" i="6"/>
  <c r="G11" i="6"/>
  <c r="G10" i="6"/>
  <c r="G8" i="6"/>
  <c r="G7" i="6"/>
  <c r="H7" i="6" s="1"/>
  <c r="G6" i="6"/>
  <c r="H6" i="6" s="1"/>
  <c r="G5" i="6"/>
  <c r="H5" i="6" s="1"/>
  <c r="H4" i="6"/>
  <c r="G4" i="6"/>
  <c r="G3" i="6"/>
  <c r="H3" i="6" s="1"/>
  <c r="F7" i="6"/>
  <c r="F9" i="6" s="1"/>
  <c r="G9" i="6" s="1"/>
  <c r="H9" i="6" s="1"/>
  <c r="F12" i="6"/>
  <c r="F16" i="6"/>
  <c r="G16" i="6" s="1"/>
  <c r="H16" i="6" s="1"/>
  <c r="F20" i="6"/>
  <c r="G20" i="6" s="1"/>
  <c r="H20" i="6" s="1"/>
  <c r="F23" i="6"/>
  <c r="G23" i="6" s="1"/>
  <c r="H23" i="6" s="1"/>
  <c r="G32" i="3"/>
  <c r="H32" i="3" s="1"/>
  <c r="G31" i="3"/>
  <c r="H31" i="3" s="1"/>
  <c r="G29" i="3"/>
  <c r="H29" i="3" s="1"/>
  <c r="G28" i="3"/>
  <c r="H28" i="3" s="1"/>
  <c r="G27" i="3"/>
  <c r="H27" i="3" s="1"/>
  <c r="G25" i="3"/>
  <c r="H25" i="3" s="1"/>
  <c r="G23" i="3"/>
  <c r="H23" i="3" s="1"/>
  <c r="G22" i="3"/>
  <c r="H22" i="3" s="1"/>
  <c r="G21" i="3"/>
  <c r="H21" i="3" s="1"/>
  <c r="G19" i="3"/>
  <c r="H19" i="3" s="1"/>
  <c r="G18" i="3"/>
  <c r="H18" i="3" s="1"/>
  <c r="G17" i="3"/>
  <c r="G16" i="3"/>
  <c r="H16" i="3" s="1"/>
  <c r="G13" i="3"/>
  <c r="H13" i="3" s="1"/>
  <c r="G12" i="3"/>
  <c r="H12" i="3" s="1"/>
  <c r="G11" i="3"/>
  <c r="H11" i="3" s="1"/>
  <c r="G10" i="3"/>
  <c r="H10" i="3" s="1"/>
  <c r="G8" i="3"/>
  <c r="H8" i="3" s="1"/>
  <c r="G6" i="3"/>
  <c r="H6" i="3" s="1"/>
  <c r="G5" i="3"/>
  <c r="H5" i="3" s="1"/>
  <c r="G4" i="3"/>
  <c r="H4" i="3" s="1"/>
  <c r="G3" i="3"/>
  <c r="H3" i="3" s="1"/>
  <c r="F7" i="3"/>
  <c r="F9" i="3" s="1"/>
  <c r="G9" i="3" s="1"/>
  <c r="H9" i="3" s="1"/>
  <c r="F14" i="3"/>
  <c r="G14" i="3" s="1"/>
  <c r="H14" i="3" s="1"/>
  <c r="F20" i="3"/>
  <c r="F24" i="3"/>
  <c r="G24" i="3" s="1"/>
  <c r="H24" i="3" s="1"/>
  <c r="F30" i="3"/>
  <c r="F33" i="3"/>
  <c r="G33" i="3" s="1"/>
  <c r="H33" i="3" s="1"/>
  <c r="G39" i="2"/>
  <c r="H39" i="2" s="1"/>
  <c r="G38" i="2"/>
  <c r="H38" i="2" s="1"/>
  <c r="G36" i="2"/>
  <c r="H36" i="2" s="1"/>
  <c r="G35" i="2"/>
  <c r="H35" i="2" s="1"/>
  <c r="H34" i="2"/>
  <c r="G34" i="2"/>
  <c r="G32" i="2"/>
  <c r="H32" i="2" s="1"/>
  <c r="G31" i="2"/>
  <c r="H31" i="2" s="1"/>
  <c r="H30" i="2"/>
  <c r="G30" i="2"/>
  <c r="G29" i="2"/>
  <c r="G28" i="2"/>
  <c r="G27" i="2"/>
  <c r="H27" i="2" s="1"/>
  <c r="G26" i="2"/>
  <c r="H26" i="2" s="1"/>
  <c r="G24" i="2"/>
  <c r="G22" i="2"/>
  <c r="H22" i="2" s="1"/>
  <c r="G21" i="2"/>
  <c r="H21" i="2" s="1"/>
  <c r="G20" i="2"/>
  <c r="H20" i="2" s="1"/>
  <c r="G18" i="2"/>
  <c r="H18" i="2" s="1"/>
  <c r="G17" i="2"/>
  <c r="H17" i="2" s="1"/>
  <c r="G16" i="2"/>
  <c r="H16" i="2" s="1"/>
  <c r="G13" i="2"/>
  <c r="H13" i="2" s="1"/>
  <c r="G12" i="2"/>
  <c r="H12" i="2" s="1"/>
  <c r="G11" i="2"/>
  <c r="H11" i="2" s="1"/>
  <c r="G10" i="2"/>
  <c r="H10" i="2" s="1"/>
  <c r="G8" i="2"/>
  <c r="H8" i="2" s="1"/>
  <c r="G7" i="2"/>
  <c r="H7" i="2" s="1"/>
  <c r="G6" i="2"/>
  <c r="H6" i="2" s="1"/>
  <c r="G5" i="2"/>
  <c r="H5" i="2" s="1"/>
  <c r="G4" i="2"/>
  <c r="H4" i="2" s="1"/>
  <c r="G3" i="2"/>
  <c r="H3" i="2" s="1"/>
  <c r="F7" i="2"/>
  <c r="F9" i="2" s="1"/>
  <c r="G9" i="2" s="1"/>
  <c r="H9" i="2" s="1"/>
  <c r="F14" i="2"/>
  <c r="G14" i="2" s="1"/>
  <c r="H14" i="2" s="1"/>
  <c r="F19" i="2"/>
  <c r="G19" i="2" s="1"/>
  <c r="H19" i="2" s="1"/>
  <c r="F23" i="2"/>
  <c r="G23" i="2" s="1"/>
  <c r="H23" i="2" s="1"/>
  <c r="F33" i="2"/>
  <c r="F37" i="2"/>
  <c r="G37" i="2" s="1"/>
  <c r="H37" i="2" s="1"/>
  <c r="F40" i="2"/>
  <c r="G40" i="2" s="1"/>
  <c r="H40" i="2" s="1"/>
  <c r="G9" i="13"/>
  <c r="F3" i="13"/>
  <c r="F4" i="13"/>
  <c r="F5" i="13"/>
  <c r="F6" i="13"/>
  <c r="F8" i="13"/>
  <c r="F10" i="13"/>
  <c r="F12" i="13"/>
  <c r="F13" i="13"/>
  <c r="F14" i="13"/>
  <c r="F15" i="13"/>
  <c r="F18" i="13"/>
  <c r="F19" i="13"/>
  <c r="F21" i="13"/>
  <c r="F22" i="13"/>
  <c r="F23" i="13"/>
  <c r="F25" i="13"/>
  <c r="F27" i="13"/>
  <c r="F28" i="13"/>
  <c r="F29" i="13"/>
  <c r="F31" i="13"/>
  <c r="F32" i="13"/>
  <c r="G32" i="11"/>
  <c r="H32" i="11" s="1"/>
  <c r="G31" i="11"/>
  <c r="H31" i="11" s="1"/>
  <c r="G30" i="11"/>
  <c r="H30" i="11" s="1"/>
  <c r="G29" i="11"/>
  <c r="H29" i="11" s="1"/>
  <c r="G28" i="11"/>
  <c r="H28" i="11" s="1"/>
  <c r="G27" i="11"/>
  <c r="H27" i="11" s="1"/>
  <c r="G26" i="11"/>
  <c r="H26" i="11" s="1"/>
  <c r="H24" i="11"/>
  <c r="G24" i="11"/>
  <c r="G22" i="11"/>
  <c r="H22" i="11" s="1"/>
  <c r="G21" i="11"/>
  <c r="H21" i="11" s="1"/>
  <c r="G20" i="11"/>
  <c r="H20" i="11" s="1"/>
  <c r="G19" i="11"/>
  <c r="H19" i="11" s="1"/>
  <c r="G18" i="11"/>
  <c r="H18" i="11" s="1"/>
  <c r="G17" i="11"/>
  <c r="H17" i="11" s="1"/>
  <c r="H14" i="11"/>
  <c r="G14" i="11"/>
  <c r="G13" i="11"/>
  <c r="H13" i="11" s="1"/>
  <c r="G12" i="11"/>
  <c r="H12" i="11" s="1"/>
  <c r="G11" i="11"/>
  <c r="H11" i="11" s="1"/>
  <c r="G9" i="11"/>
  <c r="H9" i="11" s="1"/>
  <c r="H8" i="11"/>
  <c r="G8" i="11"/>
  <c r="G6" i="11"/>
  <c r="H6" i="11" s="1"/>
  <c r="G5" i="11"/>
  <c r="H5" i="11" s="1"/>
  <c r="G4" i="11"/>
  <c r="H4" i="11" s="1"/>
  <c r="H3" i="11"/>
  <c r="G3" i="11"/>
  <c r="F7" i="11"/>
  <c r="G7" i="11" s="1"/>
  <c r="H7" i="11" s="1"/>
  <c r="F15" i="11"/>
  <c r="G15" i="11" s="1"/>
  <c r="H15" i="11" s="1"/>
  <c r="F19" i="11"/>
  <c r="F23" i="11"/>
  <c r="G23" i="11" s="1"/>
  <c r="H23" i="11" s="1"/>
  <c r="F29" i="11"/>
  <c r="F33" i="11" s="1"/>
  <c r="G33" i="11" s="1"/>
  <c r="H33" i="11" s="1"/>
  <c r="F32" i="11"/>
  <c r="H31" i="9"/>
  <c r="G31" i="9"/>
  <c r="G30" i="9"/>
  <c r="H30" i="9" s="1"/>
  <c r="G28" i="9"/>
  <c r="H28" i="9" s="1"/>
  <c r="G27" i="9"/>
  <c r="H27" i="9" s="1"/>
  <c r="G26" i="9"/>
  <c r="H26" i="9" s="1"/>
  <c r="G24" i="9"/>
  <c r="H24" i="9" s="1"/>
  <c r="G22" i="9"/>
  <c r="H22" i="9" s="1"/>
  <c r="G21" i="9"/>
  <c r="H21" i="9" s="1"/>
  <c r="G20" i="9"/>
  <c r="H20" i="9" s="1"/>
  <c r="G18" i="9"/>
  <c r="H18" i="9" s="1"/>
  <c r="G17" i="9"/>
  <c r="H17" i="9" s="1"/>
  <c r="G14" i="9"/>
  <c r="H14" i="9" s="1"/>
  <c r="G13" i="9"/>
  <c r="H13" i="9" s="1"/>
  <c r="G12" i="9"/>
  <c r="H12" i="9" s="1"/>
  <c r="G11" i="9"/>
  <c r="H11" i="9" s="1"/>
  <c r="G9" i="9"/>
  <c r="H9" i="9" s="1"/>
  <c r="G8" i="9"/>
  <c r="G6" i="9"/>
  <c r="H6" i="9" s="1"/>
  <c r="G5" i="9"/>
  <c r="H5" i="9" s="1"/>
  <c r="G4" i="9"/>
  <c r="H4" i="9" s="1"/>
  <c r="G3" i="9"/>
  <c r="H3" i="9" s="1"/>
  <c r="F7" i="9"/>
  <c r="G7" i="9" s="1"/>
  <c r="H7" i="9" s="1"/>
  <c r="F10" i="9"/>
  <c r="F15" i="9"/>
  <c r="G15" i="9" s="1"/>
  <c r="H15" i="9" s="1"/>
  <c r="F19" i="9"/>
  <c r="G19" i="9" s="1"/>
  <c r="H19" i="9" s="1"/>
  <c r="F23" i="9"/>
  <c r="G23" i="9" s="1"/>
  <c r="H23" i="9" s="1"/>
  <c r="F29" i="9"/>
  <c r="G29" i="9" s="1"/>
  <c r="H29" i="9" s="1"/>
  <c r="F32" i="9"/>
  <c r="G32" i="9" s="1"/>
  <c r="H32" i="9" s="1"/>
  <c r="G29" i="7"/>
  <c r="H29" i="7" s="1"/>
  <c r="H28" i="7"/>
  <c r="G28" i="7"/>
  <c r="G26" i="7"/>
  <c r="H26" i="7" s="1"/>
  <c r="G25" i="7"/>
  <c r="H25" i="7" s="1"/>
  <c r="G24" i="7"/>
  <c r="H24" i="7" s="1"/>
  <c r="G21" i="7"/>
  <c r="H21" i="7" s="1"/>
  <c r="G20" i="7"/>
  <c r="H20" i="7" s="1"/>
  <c r="G19" i="7"/>
  <c r="H19" i="7" s="1"/>
  <c r="G17" i="7"/>
  <c r="H17" i="7" s="1"/>
  <c r="G16" i="7"/>
  <c r="H16" i="7" s="1"/>
  <c r="G13" i="7"/>
  <c r="H13" i="7" s="1"/>
  <c r="G12" i="7"/>
  <c r="H12" i="7" s="1"/>
  <c r="G11" i="7"/>
  <c r="H11" i="7" s="1"/>
  <c r="G10" i="7"/>
  <c r="H10" i="7" s="1"/>
  <c r="G8" i="7"/>
  <c r="H8" i="7" s="1"/>
  <c r="G7" i="7"/>
  <c r="H7" i="7" s="1"/>
  <c r="G6" i="7"/>
  <c r="H6" i="7" s="1"/>
  <c r="G5" i="7"/>
  <c r="H5" i="7" s="1"/>
  <c r="G4" i="7"/>
  <c r="H4" i="7" s="1"/>
  <c r="G3" i="7"/>
  <c r="H3" i="7" s="1"/>
  <c r="F7" i="7"/>
  <c r="F9" i="7" s="1"/>
  <c r="G9" i="7" s="1"/>
  <c r="H9" i="7" s="1"/>
  <c r="F14" i="7"/>
  <c r="G14" i="7" s="1"/>
  <c r="H14" i="7" s="1"/>
  <c r="F18" i="7"/>
  <c r="F22" i="7"/>
  <c r="G22" i="7" s="1"/>
  <c r="H22" i="7" s="1"/>
  <c r="F27" i="7"/>
  <c r="F30" i="7"/>
  <c r="G30" i="7" s="1"/>
  <c r="H30" i="7" s="1"/>
  <c r="G23" i="5"/>
  <c r="H23" i="5" s="1"/>
  <c r="G22" i="5"/>
  <c r="H22" i="5" s="1"/>
  <c r="G20" i="5"/>
  <c r="H20" i="5" s="1"/>
  <c r="H19" i="5"/>
  <c r="G19" i="5"/>
  <c r="G18" i="5"/>
  <c r="H18" i="5" s="1"/>
  <c r="G15" i="5"/>
  <c r="H15" i="5" s="1"/>
  <c r="G14" i="5"/>
  <c r="H14" i="5" s="1"/>
  <c r="G13" i="5"/>
  <c r="H13" i="5" s="1"/>
  <c r="G12" i="5"/>
  <c r="G11" i="5"/>
  <c r="G10" i="5"/>
  <c r="G8" i="5"/>
  <c r="G6" i="5"/>
  <c r="H6" i="5" s="1"/>
  <c r="G5" i="5"/>
  <c r="H5" i="5" s="1"/>
  <c r="G4" i="5"/>
  <c r="H4" i="5" s="1"/>
  <c r="G3" i="5"/>
  <c r="H3" i="5" s="1"/>
  <c r="F7" i="5"/>
  <c r="F9" i="5" s="1"/>
  <c r="G9" i="5" s="1"/>
  <c r="H9" i="5" s="1"/>
  <c r="F12" i="5"/>
  <c r="F16" i="5"/>
  <c r="F17" i="5" s="1"/>
  <c r="G17" i="5" s="1"/>
  <c r="H17" i="5" s="1"/>
  <c r="F21" i="5"/>
  <c r="G21" i="5" s="1"/>
  <c r="H21" i="5" s="1"/>
  <c r="F24" i="5"/>
  <c r="F25" i="5" s="1"/>
  <c r="G25" i="5" s="1"/>
  <c r="H25" i="5" s="1"/>
  <c r="G31" i="4"/>
  <c r="H31" i="4" s="1"/>
  <c r="G30" i="4"/>
  <c r="H30" i="4" s="1"/>
  <c r="G28" i="4"/>
  <c r="H28" i="4" s="1"/>
  <c r="G27" i="4"/>
  <c r="H27" i="4" s="1"/>
  <c r="G26" i="4"/>
  <c r="H26" i="4" s="1"/>
  <c r="G24" i="4"/>
  <c r="H24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4" i="4"/>
  <c r="H14" i="4" s="1"/>
  <c r="G13" i="4"/>
  <c r="H13" i="4" s="1"/>
  <c r="G12" i="4"/>
  <c r="H12" i="4" s="1"/>
  <c r="G11" i="4"/>
  <c r="H11" i="4" s="1"/>
  <c r="G9" i="4"/>
  <c r="H9" i="4" s="1"/>
  <c r="G8" i="4"/>
  <c r="G7" i="4"/>
  <c r="H7" i="4" s="1"/>
  <c r="G6" i="4"/>
  <c r="H6" i="4" s="1"/>
  <c r="G5" i="4"/>
  <c r="H5" i="4" s="1"/>
  <c r="G4" i="4"/>
  <c r="H4" i="4" s="1"/>
  <c r="G3" i="4"/>
  <c r="H3" i="4" s="1"/>
  <c r="F7" i="4"/>
  <c r="F10" i="4"/>
  <c r="G10" i="4" s="1"/>
  <c r="H10" i="4" s="1"/>
  <c r="F15" i="4"/>
  <c r="G15" i="4" s="1"/>
  <c r="H15" i="4" s="1"/>
  <c r="F19" i="4"/>
  <c r="F23" i="4"/>
  <c r="G23" i="4" s="1"/>
  <c r="H23" i="4" s="1"/>
  <c r="F29" i="4"/>
  <c r="F32" i="4"/>
  <c r="G32" i="4" s="1"/>
  <c r="H32" i="4" s="1"/>
  <c r="G31" i="1"/>
  <c r="H31" i="1" s="1"/>
  <c r="G30" i="1"/>
  <c r="H30" i="1" s="1"/>
  <c r="G28" i="1"/>
  <c r="H28" i="1" s="1"/>
  <c r="G27" i="1"/>
  <c r="H27" i="1" s="1"/>
  <c r="G26" i="1"/>
  <c r="H26" i="1" s="1"/>
  <c r="G24" i="1"/>
  <c r="H24" i="1" s="1"/>
  <c r="G23" i="1"/>
  <c r="H23" i="1" s="1"/>
  <c r="G22" i="1"/>
  <c r="H22" i="1" s="1"/>
  <c r="G21" i="1"/>
  <c r="H21" i="1" s="1"/>
  <c r="G20" i="1"/>
  <c r="H20" i="1" s="1"/>
  <c r="G18" i="1"/>
  <c r="H18" i="1" s="1"/>
  <c r="G17" i="1"/>
  <c r="H17" i="1" s="1"/>
  <c r="G15" i="1"/>
  <c r="H15" i="1" s="1"/>
  <c r="G14" i="1"/>
  <c r="H14" i="1" s="1"/>
  <c r="H13" i="1"/>
  <c r="G13" i="1"/>
  <c r="G12" i="1"/>
  <c r="H12" i="1" s="1"/>
  <c r="G11" i="1"/>
  <c r="H11" i="1" s="1"/>
  <c r="G9" i="1"/>
  <c r="H9" i="1" s="1"/>
  <c r="G8" i="1"/>
  <c r="G7" i="1"/>
  <c r="H7" i="1" s="1"/>
  <c r="G6" i="1"/>
  <c r="H6" i="1" s="1"/>
  <c r="G5" i="1"/>
  <c r="H5" i="1" s="1"/>
  <c r="G4" i="1"/>
  <c r="H4" i="1" s="1"/>
  <c r="H3" i="1"/>
  <c r="G3" i="1"/>
  <c r="F7" i="1"/>
  <c r="F10" i="1"/>
  <c r="G10" i="1" s="1"/>
  <c r="H10" i="1" s="1"/>
  <c r="F15" i="1"/>
  <c r="F19" i="1"/>
  <c r="G19" i="1" s="1"/>
  <c r="H19" i="1" s="1"/>
  <c r="F23" i="1"/>
  <c r="F29" i="1"/>
  <c r="G29" i="1" s="1"/>
  <c r="H29" i="1" s="1"/>
  <c r="F32" i="1"/>
  <c r="G32" i="1" s="1"/>
  <c r="H32" i="1" s="1"/>
  <c r="F36" i="14" l="1"/>
  <c r="G7" i="12"/>
  <c r="H7" i="12" s="1"/>
  <c r="F24" i="8"/>
  <c r="G24" i="8" s="1"/>
  <c r="H24" i="8" s="1"/>
  <c r="F15" i="8"/>
  <c r="G15" i="8" s="1"/>
  <c r="H15" i="8" s="1"/>
  <c r="F24" i="6"/>
  <c r="G24" i="6" s="1"/>
  <c r="H24" i="6" s="1"/>
  <c r="F48" i="14"/>
  <c r="F34" i="3"/>
  <c r="G34" i="3" s="1"/>
  <c r="H34" i="3" s="1"/>
  <c r="G30" i="3"/>
  <c r="H30" i="3" s="1"/>
  <c r="F45" i="14"/>
  <c r="F26" i="3"/>
  <c r="G26" i="3" s="1"/>
  <c r="H26" i="3" s="1"/>
  <c r="G20" i="3"/>
  <c r="H20" i="3" s="1"/>
  <c r="F15" i="3"/>
  <c r="G15" i="3" s="1"/>
  <c r="H15" i="3" s="1"/>
  <c r="G7" i="3"/>
  <c r="H7" i="3" s="1"/>
  <c r="F41" i="2"/>
  <c r="G41" i="2" s="1"/>
  <c r="H41" i="2" s="1"/>
  <c r="F40" i="14"/>
  <c r="G33" i="2"/>
  <c r="H33" i="2" s="1"/>
  <c r="F26" i="14"/>
  <c r="F22" i="14"/>
  <c r="F15" i="14"/>
  <c r="F7" i="14"/>
  <c r="F10" i="14" s="1"/>
  <c r="F25" i="11"/>
  <c r="G25" i="11" s="1"/>
  <c r="H25" i="11" s="1"/>
  <c r="F10" i="11"/>
  <c r="F25" i="9"/>
  <c r="G25" i="9" s="1"/>
  <c r="H25" i="9" s="1"/>
  <c r="F16" i="9"/>
  <c r="G16" i="9" s="1"/>
  <c r="H16" i="9" s="1"/>
  <c r="G10" i="9"/>
  <c r="H10" i="9" s="1"/>
  <c r="F31" i="7"/>
  <c r="G31" i="7" s="1"/>
  <c r="H31" i="7" s="1"/>
  <c r="G27" i="7"/>
  <c r="H27" i="7" s="1"/>
  <c r="F23" i="7"/>
  <c r="G23" i="7" s="1"/>
  <c r="H23" i="7" s="1"/>
  <c r="G18" i="7"/>
  <c r="H18" i="7" s="1"/>
  <c r="F15" i="7"/>
  <c r="G15" i="7" s="1"/>
  <c r="H15" i="7" s="1"/>
  <c r="F33" i="13"/>
  <c r="G24" i="5"/>
  <c r="H24" i="5" s="1"/>
  <c r="G16" i="5"/>
  <c r="H16" i="5" s="1"/>
  <c r="G7" i="5"/>
  <c r="H7" i="5" s="1"/>
  <c r="F33" i="4"/>
  <c r="G33" i="4" s="1"/>
  <c r="H33" i="4" s="1"/>
  <c r="F30" i="13"/>
  <c r="G29" i="4"/>
  <c r="H29" i="4" s="1"/>
  <c r="F24" i="13"/>
  <c r="F20" i="13"/>
  <c r="F16" i="13"/>
  <c r="F7" i="13"/>
  <c r="F11" i="13" s="1"/>
  <c r="F44" i="12"/>
  <c r="G44" i="12" s="1"/>
  <c r="H44" i="12" s="1"/>
  <c r="F25" i="12"/>
  <c r="G25" i="12" s="1"/>
  <c r="H25" i="12" s="1"/>
  <c r="F14" i="12"/>
  <c r="G14" i="12" s="1"/>
  <c r="H14" i="12" s="1"/>
  <c r="F35" i="10"/>
  <c r="G35" i="10" s="1"/>
  <c r="H35" i="10" s="1"/>
  <c r="F15" i="10"/>
  <c r="G15" i="10" s="1"/>
  <c r="H15" i="10" s="1"/>
  <c r="F41" i="8"/>
  <c r="G41" i="8" s="1"/>
  <c r="H41" i="8" s="1"/>
  <c r="F25" i="2"/>
  <c r="G25" i="2" s="1"/>
  <c r="H25" i="2" s="1"/>
  <c r="F15" i="2"/>
  <c r="G15" i="2" s="1"/>
  <c r="H15" i="2" s="1"/>
  <c r="F33" i="9"/>
  <c r="G33" i="9" s="1"/>
  <c r="H33" i="9" s="1"/>
  <c r="F26" i="5"/>
  <c r="G26" i="5" s="1"/>
  <c r="H26" i="5" s="1"/>
  <c r="F25" i="4"/>
  <c r="G25" i="4" s="1"/>
  <c r="H25" i="4" s="1"/>
  <c r="F16" i="4"/>
  <c r="G16" i="4" s="1"/>
  <c r="H16" i="4" s="1"/>
  <c r="F33" i="1"/>
  <c r="G33" i="1" s="1"/>
  <c r="H33" i="1" s="1"/>
  <c r="F25" i="1"/>
  <c r="G25" i="1" s="1"/>
  <c r="H25" i="1" s="1"/>
  <c r="F16" i="1"/>
  <c r="G29" i="14"/>
  <c r="H29" i="14" s="1"/>
  <c r="G30" i="14"/>
  <c r="H30" i="14" s="1"/>
  <c r="G31" i="14"/>
  <c r="G32" i="14"/>
  <c r="H32" i="14" s="1"/>
  <c r="G33" i="14"/>
  <c r="H33" i="14" s="1"/>
  <c r="G34" i="14"/>
  <c r="H34" i="14" s="1"/>
  <c r="G35" i="14"/>
  <c r="H35" i="14" s="1"/>
  <c r="G37" i="14"/>
  <c r="H37" i="14" s="1"/>
  <c r="G38" i="14"/>
  <c r="H38" i="14" s="1"/>
  <c r="G39" i="14"/>
  <c r="H39" i="14" s="1"/>
  <c r="G41" i="14"/>
  <c r="G42" i="14"/>
  <c r="H42" i="14" s="1"/>
  <c r="G43" i="14"/>
  <c r="H43" i="14" s="1"/>
  <c r="G44" i="14"/>
  <c r="H44" i="14" s="1"/>
  <c r="G46" i="14"/>
  <c r="H46" i="14" s="1"/>
  <c r="G47" i="14"/>
  <c r="H47" i="14" s="1"/>
  <c r="G17" i="14"/>
  <c r="H17" i="14" s="1"/>
  <c r="G18" i="14"/>
  <c r="G19" i="14"/>
  <c r="H19" i="14" s="1"/>
  <c r="G20" i="14"/>
  <c r="H20" i="14" s="1"/>
  <c r="G21" i="14"/>
  <c r="H21" i="14" s="1"/>
  <c r="G23" i="14"/>
  <c r="H23" i="14" s="1"/>
  <c r="G24" i="14"/>
  <c r="H24" i="14" s="1"/>
  <c r="G25" i="14"/>
  <c r="H25" i="14" s="1"/>
  <c r="G27" i="14"/>
  <c r="G3" i="14"/>
  <c r="H3" i="14" s="1"/>
  <c r="G4" i="14"/>
  <c r="H4" i="14" s="1"/>
  <c r="G5" i="14"/>
  <c r="H5" i="14" s="1"/>
  <c r="G6" i="14"/>
  <c r="H6" i="14" s="1"/>
  <c r="G8" i="14"/>
  <c r="G9" i="14"/>
  <c r="H9" i="14" s="1"/>
  <c r="G11" i="14"/>
  <c r="H11" i="14" s="1"/>
  <c r="G12" i="14"/>
  <c r="H12" i="14" s="1"/>
  <c r="G13" i="14"/>
  <c r="H13" i="14" s="1"/>
  <c r="G14" i="14"/>
  <c r="H14" i="14" s="1"/>
  <c r="F42" i="8" l="1"/>
  <c r="G42" i="8" s="1"/>
  <c r="H42" i="8" s="1"/>
  <c r="F25" i="6"/>
  <c r="G25" i="6" s="1"/>
  <c r="H25" i="6" s="1"/>
  <c r="F49" i="14"/>
  <c r="F28" i="14"/>
  <c r="F35" i="3"/>
  <c r="G35" i="3" s="1"/>
  <c r="H35" i="3" s="1"/>
  <c r="F16" i="14"/>
  <c r="F16" i="11"/>
  <c r="G10" i="11"/>
  <c r="H10" i="11" s="1"/>
  <c r="F34" i="13"/>
  <c r="F34" i="9"/>
  <c r="G34" i="9" s="1"/>
  <c r="H34" i="9" s="1"/>
  <c r="F32" i="7"/>
  <c r="G32" i="7" s="1"/>
  <c r="H32" i="7" s="1"/>
  <c r="F26" i="13"/>
  <c r="F17" i="13"/>
  <c r="F34" i="1"/>
  <c r="G34" i="1" s="1"/>
  <c r="H34" i="1" s="1"/>
  <c r="G16" i="1"/>
  <c r="H16" i="1" s="1"/>
  <c r="F45" i="12"/>
  <c r="G45" i="12" s="1"/>
  <c r="H45" i="12" s="1"/>
  <c r="F36" i="10"/>
  <c r="G36" i="10" s="1"/>
  <c r="H36" i="10" s="1"/>
  <c r="G36" i="14"/>
  <c r="H36" i="14" s="1"/>
  <c r="G48" i="14"/>
  <c r="H48" i="14" s="1"/>
  <c r="F42" i="2"/>
  <c r="G42" i="2" s="1"/>
  <c r="H42" i="2" s="1"/>
  <c r="G40" i="14"/>
  <c r="H40" i="14" s="1"/>
  <c r="F34" i="4"/>
  <c r="G34" i="4" s="1"/>
  <c r="H34" i="4" s="1"/>
  <c r="G15" i="14"/>
  <c r="H15" i="14" s="1"/>
  <c r="G22" i="14"/>
  <c r="H22" i="14" s="1"/>
  <c r="G45" i="14"/>
  <c r="H45" i="14" s="1"/>
  <c r="G7" i="14"/>
  <c r="H7" i="14" s="1"/>
  <c r="G26" i="14"/>
  <c r="H26" i="14" s="1"/>
  <c r="G18" i="13"/>
  <c r="H18" i="13" s="1"/>
  <c r="G19" i="13"/>
  <c r="H19" i="13" s="1"/>
  <c r="G21" i="13"/>
  <c r="H21" i="13" s="1"/>
  <c r="G22" i="13"/>
  <c r="H22" i="13" s="1"/>
  <c r="G23" i="13"/>
  <c r="H23" i="13" s="1"/>
  <c r="G25" i="13"/>
  <c r="G27" i="13"/>
  <c r="H27" i="13" s="1"/>
  <c r="G28" i="13"/>
  <c r="H28" i="13" s="1"/>
  <c r="G29" i="13"/>
  <c r="H29" i="13" s="1"/>
  <c r="G31" i="13"/>
  <c r="H31" i="13" s="1"/>
  <c r="G32" i="13"/>
  <c r="H32" i="13" s="1"/>
  <c r="G3" i="13"/>
  <c r="H3" i="13" s="1"/>
  <c r="G4" i="13"/>
  <c r="H4" i="13" s="1"/>
  <c r="G5" i="13"/>
  <c r="H5" i="13" s="1"/>
  <c r="G6" i="13"/>
  <c r="H6" i="13" s="1"/>
  <c r="G8" i="13"/>
  <c r="G10" i="13"/>
  <c r="H10" i="13" s="1"/>
  <c r="G12" i="13"/>
  <c r="H12" i="13" s="1"/>
  <c r="G13" i="13"/>
  <c r="H13" i="13" s="1"/>
  <c r="G14" i="13"/>
  <c r="H14" i="13" s="1"/>
  <c r="G15" i="13"/>
  <c r="H15" i="13" s="1"/>
  <c r="F50" i="14" l="1"/>
  <c r="G16" i="11"/>
  <c r="H16" i="11" s="1"/>
  <c r="F34" i="11"/>
  <c r="G34" i="11" s="1"/>
  <c r="H34" i="11" s="1"/>
  <c r="F35" i="13"/>
  <c r="G33" i="13"/>
  <c r="H33" i="13" s="1"/>
  <c r="G16" i="13"/>
  <c r="H16" i="13" s="1"/>
  <c r="G30" i="13"/>
  <c r="H30" i="13" s="1"/>
  <c r="G20" i="13"/>
  <c r="H20" i="13" s="1"/>
  <c r="G49" i="14"/>
  <c r="H49" i="14" s="1"/>
  <c r="G24" i="13"/>
  <c r="H24" i="13" s="1"/>
  <c r="G28" i="14"/>
  <c r="H28" i="14" s="1"/>
  <c r="G7" i="13"/>
  <c r="H7" i="13" s="1"/>
  <c r="G16" i="14" l="1"/>
  <c r="H16" i="14" s="1"/>
  <c r="G10" i="14"/>
  <c r="H10" i="14" s="1"/>
  <c r="G34" i="13"/>
  <c r="H34" i="13" s="1"/>
  <c r="G26" i="13"/>
  <c r="H26" i="13" s="1"/>
  <c r="G50" i="14"/>
  <c r="H50" i="14" s="1"/>
  <c r="G11" i="13"/>
  <c r="H11" i="13" s="1"/>
  <c r="G17" i="13" l="1"/>
  <c r="H17" i="13" s="1"/>
  <c r="G35" i="13" l="1"/>
  <c r="H35" i="13" s="1"/>
</calcChain>
</file>

<file path=xl/sharedStrings.xml><?xml version="1.0" encoding="utf-8"?>
<sst xmlns="http://schemas.openxmlformats.org/spreadsheetml/2006/main" count="707" uniqueCount="72">
  <si>
    <t>Constat</t>
  </si>
  <si>
    <t>Variation en</t>
  </si>
  <si>
    <t>Formations</t>
  </si>
  <si>
    <t>effectifs</t>
  </si>
  <si>
    <t>%</t>
  </si>
  <si>
    <t>6EME</t>
  </si>
  <si>
    <t>5EME</t>
  </si>
  <si>
    <t>4EME</t>
  </si>
  <si>
    <t>3EME (yc INS, DP6h)</t>
  </si>
  <si>
    <t xml:space="preserve">Total sixième à troisième </t>
  </si>
  <si>
    <t>ULIS</t>
  </si>
  <si>
    <t>S/total 'Collège' hors SEGPA</t>
  </si>
  <si>
    <t>6E SEGPA</t>
  </si>
  <si>
    <t>5E SEGPA</t>
  </si>
  <si>
    <t>Total SEGPA</t>
  </si>
  <si>
    <t>Total Collège</t>
  </si>
  <si>
    <t>1CAP2</t>
  </si>
  <si>
    <t>2CAP2</t>
  </si>
  <si>
    <t>Total CAP en 2 ans</t>
  </si>
  <si>
    <t>2NDE PRO (1BPRO3)</t>
  </si>
  <si>
    <t>1ERE PRO (2BPRO3)</t>
  </si>
  <si>
    <t>TBACPRO3 (3BPRO3)</t>
  </si>
  <si>
    <t>MC</t>
  </si>
  <si>
    <t>Total LP</t>
  </si>
  <si>
    <t>2NDE G&amp;T-BT</t>
  </si>
  <si>
    <t>1E GENERALE</t>
  </si>
  <si>
    <t>1E TECH/ADAPT/BT</t>
  </si>
  <si>
    <t>Total 1ères géné/techno/BT</t>
  </si>
  <si>
    <t>TERM GENERALE</t>
  </si>
  <si>
    <t>TERM TECHNO/BT</t>
  </si>
  <si>
    <t>Total term géné/techno/BT</t>
  </si>
  <si>
    <t>Total Lycée G&amp;T</t>
  </si>
  <si>
    <t>Total second degré</t>
  </si>
  <si>
    <t>CHER</t>
  </si>
  <si>
    <t>Total Bac pro en 3 ans</t>
  </si>
  <si>
    <t>Type Etablissement</t>
  </si>
  <si>
    <t>DISPO RELAIS</t>
  </si>
  <si>
    <t>EURE-ET-LOIR</t>
  </si>
  <si>
    <t>INDRE</t>
  </si>
  <si>
    <t>4E SEGPA</t>
  </si>
  <si>
    <t>3E SEGPA</t>
  </si>
  <si>
    <t>INDRE-ET-LOIRE</t>
  </si>
  <si>
    <t>LOIR-ET-CHER</t>
  </si>
  <si>
    <t>LOIRET</t>
  </si>
  <si>
    <t>ACADEMIE</t>
  </si>
  <si>
    <t>DIMA</t>
  </si>
  <si>
    <t xml:space="preserve">Fournisseur </t>
  </si>
  <si>
    <t>Rectorat d'Orléans-Tours / Division de l'évaluation et de la prospective</t>
  </si>
  <si>
    <t xml:space="preserve">Site </t>
  </si>
  <si>
    <t>http://www.ac-orleans-tours.fr/stats</t>
  </si>
  <si>
    <t>Contact</t>
  </si>
  <si>
    <t>ce.dep@ac-orleans-tours.fr</t>
  </si>
  <si>
    <t>Présentation</t>
  </si>
  <si>
    <t>Données</t>
  </si>
  <si>
    <t>Les tableaux donnent les données suivantes :</t>
  </si>
  <si>
    <t xml:space="preserve"> - nombre d'élèves</t>
  </si>
  <si>
    <t>Dans les tableaux concernant les effectifs par type d'établissement, les élèves des lycées polyvalents sont compris dans les effectifs des LGT.</t>
  </si>
  <si>
    <t>Onglets</t>
  </si>
  <si>
    <r>
      <t xml:space="preserve">L'onglet </t>
    </r>
    <r>
      <rPr>
        <b/>
        <sz val="9"/>
        <color indexed="8"/>
        <rFont val="Arial"/>
        <family val="2"/>
      </rPr>
      <t>detail Form_academie</t>
    </r>
    <r>
      <rPr>
        <sz val="9"/>
        <color indexed="8"/>
        <rFont val="Arial"/>
        <family val="2"/>
      </rPr>
      <t xml:space="preserve"> présente les effectifs de l'académie par cycle de formation (total collège = total 1er cycle, total LP = total 2nd cycle professionnel, total LGT = total 2nd cycle général et technologique).</t>
    </r>
  </si>
  <si>
    <r>
      <t xml:space="preserve">L'onglet </t>
    </r>
    <r>
      <rPr>
        <b/>
        <sz val="9"/>
        <color indexed="8"/>
        <rFont val="Arial"/>
        <family val="2"/>
      </rPr>
      <t xml:space="preserve">detail Form_n° département </t>
    </r>
    <r>
      <rPr>
        <sz val="9"/>
        <color indexed="8"/>
        <rFont val="Arial"/>
        <family val="2"/>
      </rPr>
      <t>présente les effectifs du département concerné par cycle de formation</t>
    </r>
  </si>
  <si>
    <t>Les données ne comprennent pas les élèves des FCIL (Formations complémentaires d'Initiatives Locales).</t>
  </si>
  <si>
    <r>
      <t xml:space="preserve">L'onglet </t>
    </r>
    <r>
      <rPr>
        <b/>
        <sz val="9"/>
        <color indexed="8"/>
        <rFont val="Arial"/>
        <family val="2"/>
      </rPr>
      <t>detail Etab_academie</t>
    </r>
    <r>
      <rPr>
        <sz val="9"/>
        <color indexed="8"/>
        <rFont val="Arial"/>
        <family val="2"/>
      </rPr>
      <t xml:space="preserve"> présente les effectifs de l'académie par type d'établissement et cycle de formation (au plus 4 catégories d'établissement : collèges, EREA, LP et LGT - formation = 6ème à terminale)</t>
    </r>
  </si>
  <si>
    <r>
      <t xml:space="preserve">L'onglet </t>
    </r>
    <r>
      <rPr>
        <b/>
        <sz val="9"/>
        <color indexed="8"/>
        <rFont val="Arial"/>
        <family val="2"/>
      </rPr>
      <t>detail Etab_n° département</t>
    </r>
    <r>
      <rPr>
        <sz val="9"/>
        <color indexed="8"/>
        <rFont val="Arial"/>
        <family val="2"/>
      </rPr>
      <t xml:space="preserve"> présente les effectifs du département concerné par type d'établissement et cycle de formation</t>
    </r>
  </si>
  <si>
    <t>Les tableaux ci-après présentent les effectifs du 2nd degré privé sous contrat, divisions sous contrat, selon la formation et le type d'établissement, au niveau académique et départemental</t>
  </si>
  <si>
    <t>2015</t>
  </si>
  <si>
    <t>2016</t>
  </si>
  <si>
    <t>2017</t>
  </si>
  <si>
    <t>2018</t>
  </si>
  <si>
    <t>EFFECTIFS DU 2ND DEGRE PRIVE SOUS CONTRAT DANS L'ACADEMIE ET PAR DEPARTEMENT
RENTREES 2015, 2016, 2017, 2018 et 2019</t>
  </si>
  <si>
    <t xml:space="preserve"> - évolution du nombre d'élèves entre les rentrées 2018 et 2019, en effectif et en pourcentage</t>
  </si>
  <si>
    <t>2019</t>
  </si>
  <si>
    <t>date de dernière modification le 16/10/2019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</si>
</sst>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#\ ##0"/>
    <numFmt numFmtId="165" formatCode="#\ ###\ ##0.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color rgb="FF61709A"/>
      <name val="Arial"/>
      <family val="2"/>
    </font>
    <font>
      <sz val="13"/>
      <color theme="4" tint="-0.24994659260841701"/>
      <name val="Century Gothic"/>
      <family val="2"/>
    </font>
    <font>
      <sz val="11"/>
      <color theme="4" tint="-0.24994659260841701"/>
      <name val="Century Gothic"/>
      <family val="2"/>
    </font>
    <font>
      <b/>
      <sz val="8"/>
      <color rgb="FFFF0000"/>
      <name val="Arial"/>
      <family val="2"/>
    </font>
    <font>
      <sz val="9"/>
      <color rgb="FF000000"/>
      <name val="Arial"/>
      <family val="2"/>
    </font>
    <font>
      <sz val="13"/>
      <color rgb="FF61709A"/>
      <name val="Century Gothic"/>
      <family val="2"/>
    </font>
    <font>
      <sz val="11"/>
      <color rgb="FF61709A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 tint="0.59996337778862885"/>
      </bottom>
      <diagonal/>
    </border>
    <border>
      <left/>
      <right/>
      <top/>
      <bottom style="medium">
        <color rgb="FFB5B5B4"/>
      </bottom>
      <diagonal/>
    </border>
  </borders>
  <cellStyleXfs count="8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</cellStyleXfs>
  <cellXfs count="78">
    <xf numFmtId="0" fontId="0" fillId="0" borderId="0" xfId="0"/>
    <xf numFmtId="0" fontId="1" fillId="0" borderId="2" xfId="0" applyFont="1" applyBorder="1" applyAlignment="1" applyProtection="1">
      <alignment horizontal="centerContinuous" vertical="center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164" fontId="1" fillId="0" borderId="6" xfId="0" applyNumberFormat="1" applyFont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164" fontId="1" fillId="0" borderId="8" xfId="0" applyNumberFormat="1" applyFont="1" applyBorder="1" applyAlignment="1" applyProtection="1">
      <alignment horizontal="right" vertical="center" wrapText="1"/>
      <protection locked="0"/>
    </xf>
    <xf numFmtId="0" fontId="14" fillId="0" borderId="9" xfId="0" applyFont="1" applyBorder="1" applyProtection="1">
      <protection locked="0"/>
    </xf>
    <xf numFmtId="0" fontId="1" fillId="0" borderId="10" xfId="0" applyFont="1" applyBorder="1" applyAlignment="1" applyProtection="1">
      <alignment horizontal="centerContinuous" vertical="center"/>
      <protection locked="0"/>
    </xf>
    <xf numFmtId="0" fontId="1" fillId="0" borderId="11" xfId="0" applyFont="1" applyBorder="1" applyAlignment="1" applyProtection="1">
      <alignment horizontal="right" vertical="center" wrapText="1"/>
      <protection locked="0"/>
    </xf>
    <xf numFmtId="165" fontId="1" fillId="0" borderId="12" xfId="0" applyNumberFormat="1" applyFont="1" applyBorder="1" applyAlignment="1" applyProtection="1">
      <alignment horizontal="right" vertical="center" wrapText="1"/>
      <protection locked="0"/>
    </xf>
    <xf numFmtId="165" fontId="1" fillId="0" borderId="13" xfId="0" applyNumberFormat="1" applyFont="1" applyBorder="1" applyAlignment="1" applyProtection="1">
      <alignment horizontal="right" vertical="center" wrapText="1"/>
      <protection locked="0"/>
    </xf>
    <xf numFmtId="165" fontId="2" fillId="0" borderId="12" xfId="0" applyNumberFormat="1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164" fontId="3" fillId="0" borderId="8" xfId="0" applyNumberFormat="1" applyFont="1" applyBorder="1" applyAlignment="1" applyProtection="1">
      <alignment horizontal="right" vertical="center" wrapText="1"/>
      <protection locked="0"/>
    </xf>
    <xf numFmtId="165" fontId="3" fillId="0" borderId="13" xfId="0" applyNumberFormat="1" applyFont="1" applyBorder="1" applyAlignment="1" applyProtection="1">
      <alignment horizontal="righ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164" fontId="3" fillId="2" borderId="8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164" fontId="4" fillId="2" borderId="8" xfId="0" applyNumberFormat="1" applyFont="1" applyFill="1" applyBorder="1" applyAlignment="1" applyProtection="1">
      <alignment horizontal="right" vertical="center" wrapText="1"/>
      <protection locked="0"/>
    </xf>
    <xf numFmtId="165" fontId="4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164" fontId="5" fillId="2" borderId="8" xfId="0" applyNumberFormat="1" applyFont="1" applyFill="1" applyBorder="1" applyAlignment="1" applyProtection="1">
      <alignment horizontal="right" vertical="center" wrapText="1"/>
      <protection locked="0"/>
    </xf>
    <xf numFmtId="165" fontId="5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Continuous" vertical="center"/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164" fontId="2" fillId="0" borderId="6" xfId="0" applyNumberFormat="1" applyFont="1" applyBorder="1" applyAlignment="1" applyProtection="1">
      <alignment horizontal="right" vertical="center" wrapText="1"/>
      <protection locked="0"/>
    </xf>
    <xf numFmtId="164" fontId="2" fillId="0" borderId="8" xfId="0" applyNumberFormat="1" applyFont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Continuous" vertical="center"/>
      <protection locked="0"/>
    </xf>
    <xf numFmtId="0" fontId="2" fillId="0" borderId="11" xfId="0" applyFont="1" applyBorder="1" applyAlignment="1" applyProtection="1">
      <alignment horizontal="right" vertical="center" wrapText="1"/>
      <protection locked="0"/>
    </xf>
    <xf numFmtId="165" fontId="2" fillId="0" borderId="13" xfId="0" applyNumberFormat="1" applyFont="1" applyBorder="1" applyAlignment="1" applyProtection="1">
      <alignment horizontal="righ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16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164" fontId="1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164" fontId="2" fillId="0" borderId="14" xfId="0" applyNumberFormat="1" applyFont="1" applyBorder="1" applyAlignment="1" applyProtection="1">
      <alignment horizontal="right" vertical="center" wrapText="1"/>
      <protection locked="0"/>
    </xf>
    <xf numFmtId="165" fontId="2" fillId="0" borderId="11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1" fillId="0" borderId="7" xfId="0" applyFont="1" applyFill="1" applyBorder="1" applyAlignment="1" applyProtection="1">
      <alignment horizontal="left" vertical="center" wrapText="1"/>
      <protection locked="0"/>
    </xf>
    <xf numFmtId="164" fontId="1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0" xfId="2" applyFill="1" applyAlignment="1">
      <alignment vertical="center"/>
    </xf>
    <xf numFmtId="0" fontId="6" fillId="3" borderId="0" xfId="2" applyFill="1"/>
    <xf numFmtId="0" fontId="4" fillId="3" borderId="0" xfId="2" applyFont="1" applyFill="1" applyAlignment="1">
      <alignment horizontal="left"/>
    </xf>
    <xf numFmtId="0" fontId="6" fillId="3" borderId="0" xfId="2" applyFont="1" applyFill="1"/>
    <xf numFmtId="0" fontId="11" fillId="3" borderId="0" xfId="1" applyFill="1" applyAlignment="1" applyProtection="1"/>
    <xf numFmtId="0" fontId="4" fillId="3" borderId="0" xfId="2" applyFont="1" applyFill="1"/>
    <xf numFmtId="0" fontId="6" fillId="3" borderId="0" xfId="2" applyFill="1" applyBorder="1"/>
    <xf numFmtId="0" fontId="6" fillId="3" borderId="0" xfId="2" applyFont="1" applyFill="1" applyBorder="1"/>
    <xf numFmtId="0" fontId="6" fillId="3" borderId="0" xfId="2" applyFill="1" applyProtection="1"/>
    <xf numFmtId="0" fontId="15" fillId="3" borderId="0" xfId="2" applyFont="1" applyFill="1" applyBorder="1" applyAlignment="1">
      <alignment horizontal="left" readingOrder="1"/>
    </xf>
    <xf numFmtId="0" fontId="15" fillId="3" borderId="0" xfId="2" applyFont="1" applyFill="1" applyAlignment="1">
      <alignment horizontal="left" readingOrder="1"/>
    </xf>
    <xf numFmtId="0" fontId="9" fillId="3" borderId="0" xfId="2" applyFont="1" applyFill="1"/>
    <xf numFmtId="0" fontId="0" fillId="3" borderId="0" xfId="0" applyFill="1"/>
    <xf numFmtId="0" fontId="1" fillId="0" borderId="9" xfId="0" applyFont="1" applyFill="1" applyBorder="1" applyAlignment="1" applyProtection="1">
      <alignment horizontal="left" vertical="center" wrapText="1"/>
      <protection locked="0"/>
    </xf>
    <xf numFmtId="164" fontId="3" fillId="2" borderId="15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5" xfId="0" applyFont="1" applyFill="1" applyBorder="1" applyAlignment="1" applyProtection="1">
      <alignment horizontal="right" vertical="center" wrapText="1"/>
      <protection locked="0"/>
    </xf>
    <xf numFmtId="165" fontId="3" fillId="2" borderId="15" xfId="0" applyNumberFormat="1" applyFont="1" applyFill="1" applyBorder="1" applyAlignment="1" applyProtection="1">
      <alignment horizontal="right" vertical="center" wrapText="1"/>
      <protection locked="0"/>
    </xf>
    <xf numFmtId="166" fontId="3" fillId="2" borderId="16" xfId="0" applyNumberFormat="1" applyFont="1" applyFill="1" applyBorder="1" applyAlignment="1" applyProtection="1">
      <alignment horizontal="right" vertical="center" wrapText="1"/>
      <protection locked="0"/>
    </xf>
    <xf numFmtId="166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49" fontId="1" fillId="0" borderId="4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0" fillId="0" borderId="6" xfId="0" applyBorder="1"/>
    <xf numFmtId="0" fontId="16" fillId="3" borderId="19" xfId="6" applyFont="1" applyFill="1" applyBorder="1" applyAlignment="1">
      <alignment horizontal="center" vertical="center" wrapText="1"/>
    </xf>
    <xf numFmtId="0" fontId="17" fillId="3" borderId="19" xfId="7" applyFont="1" applyFill="1" applyBorder="1" applyAlignment="1">
      <alignment horizontal="left"/>
    </xf>
    <xf numFmtId="0" fontId="6" fillId="3" borderId="0" xfId="2" applyFont="1" applyFill="1" applyAlignment="1">
      <alignment horizontal="left" wrapText="1"/>
    </xf>
  </cellXfs>
  <cellStyles count="8">
    <cellStyle name="Lien hypertexte" xfId="1" builtinId="8"/>
    <cellStyle name="Normal" xfId="0" builtinId="0"/>
    <cellStyle name="Normal 2" xfId="2"/>
    <cellStyle name="Normal 3" xfId="3"/>
    <cellStyle name="Normal 4" xfId="4"/>
    <cellStyle name="Normal 5" xfId="5"/>
    <cellStyle name="Titre 2 2" xfId="6"/>
    <cellStyle name="Titre 3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2</xdr:col>
      <xdr:colOff>1339850</xdr:colOff>
      <xdr:row>6</xdr:row>
      <xdr:rowOff>76200</xdr:rowOff>
    </xdr:to>
    <xdr:pic>
      <xdr:nvPicPr>
        <xdr:cNvPr id="1087" name="Image 2" descr="22.orleans-tours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63500"/>
          <a:ext cx="16510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e.dep@ac-orleans-tours.fr" TargetMode="External"/><Relationship Id="rId1" Type="http://schemas.openxmlformats.org/officeDocument/2006/relationships/hyperlink" Target="http://www.ac-orleans-tours.fr/stats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6"/>
  <sheetViews>
    <sheetView tabSelected="1" zoomScaleNormal="100" workbookViewId="0">
      <selection activeCell="D3" sqref="D3:F3"/>
    </sheetView>
  </sheetViews>
  <sheetFormatPr baseColWidth="10" defaultColWidth="11.42578125" defaultRowHeight="12.75" x14ac:dyDescent="0.2"/>
  <cols>
    <col min="1" max="1" width="3.7109375" style="53" customWidth="1"/>
    <col min="2" max="2" width="1.7109375" style="53" customWidth="1"/>
    <col min="3" max="3" width="20.7109375" style="53" customWidth="1"/>
    <col min="4" max="4" width="3.7109375" style="53" customWidth="1"/>
    <col min="5" max="5" width="12.85546875" style="53" customWidth="1"/>
    <col min="6" max="6" width="95.7109375" style="53" customWidth="1"/>
    <col min="7" max="16384" width="11.42578125" style="53"/>
  </cols>
  <sheetData>
    <row r="3" spans="2:7" s="52" customFormat="1" ht="68.25" customHeight="1" thickBot="1" x14ac:dyDescent="0.3">
      <c r="D3" s="75" t="s">
        <v>68</v>
      </c>
      <c r="E3" s="75"/>
      <c r="F3" s="75"/>
    </row>
    <row r="4" spans="2:7" ht="30" customHeight="1" x14ac:dyDescent="0.2">
      <c r="E4" s="54" t="s">
        <v>46</v>
      </c>
      <c r="F4" s="55" t="s">
        <v>47</v>
      </c>
    </row>
    <row r="5" spans="2:7" x14ac:dyDescent="0.2">
      <c r="E5" s="54" t="s">
        <v>48</v>
      </c>
      <c r="F5" s="56" t="s">
        <v>49</v>
      </c>
    </row>
    <row r="6" spans="2:7" x14ac:dyDescent="0.2">
      <c r="E6" s="57" t="s">
        <v>50</v>
      </c>
      <c r="F6" s="56" t="s">
        <v>51</v>
      </c>
      <c r="G6" s="56"/>
    </row>
    <row r="7" spans="2:7" x14ac:dyDescent="0.2">
      <c r="E7" s="57"/>
      <c r="F7" s="56"/>
      <c r="G7" s="56"/>
    </row>
    <row r="8" spans="2:7" x14ac:dyDescent="0.2">
      <c r="B8" s="55"/>
      <c r="C8" s="55"/>
      <c r="D8" s="55"/>
    </row>
    <row r="9" spans="2:7" ht="17.25" thickBot="1" x14ac:dyDescent="0.35">
      <c r="B9" s="76" t="s">
        <v>52</v>
      </c>
      <c r="C9" s="76"/>
      <c r="D9" s="76"/>
      <c r="E9" s="76"/>
      <c r="F9" s="76"/>
    </row>
    <row r="10" spans="2:7" ht="30.6" customHeight="1" x14ac:dyDescent="0.2">
      <c r="B10" s="58"/>
      <c r="C10" s="77" t="s">
        <v>63</v>
      </c>
      <c r="D10" s="77"/>
      <c r="E10" s="77"/>
      <c r="F10" s="77"/>
    </row>
    <row r="11" spans="2:7" x14ac:dyDescent="0.2">
      <c r="B11" s="58"/>
      <c r="C11" s="58"/>
      <c r="D11" s="58"/>
      <c r="E11" s="58"/>
      <c r="F11" s="58"/>
    </row>
    <row r="12" spans="2:7" ht="17.25" thickBot="1" x14ac:dyDescent="0.35">
      <c r="B12" s="76" t="s">
        <v>53</v>
      </c>
      <c r="C12" s="76"/>
      <c r="D12" s="76"/>
      <c r="E12" s="76"/>
      <c r="F12" s="76"/>
    </row>
    <row r="13" spans="2:7" ht="17.850000000000001" customHeight="1" x14ac:dyDescent="0.2">
      <c r="B13" s="58"/>
      <c r="C13" s="59" t="s">
        <v>54</v>
      </c>
      <c r="D13" s="55"/>
    </row>
    <row r="14" spans="2:7" x14ac:dyDescent="0.2">
      <c r="B14" s="58"/>
      <c r="C14" s="59" t="s">
        <v>55</v>
      </c>
      <c r="D14" s="55"/>
    </row>
    <row r="15" spans="2:7" x14ac:dyDescent="0.2">
      <c r="B15" s="58"/>
      <c r="C15" s="59" t="s">
        <v>69</v>
      </c>
      <c r="D15" s="55"/>
    </row>
    <row r="16" spans="2:7" x14ac:dyDescent="0.2">
      <c r="B16" s="58"/>
      <c r="C16" s="59"/>
      <c r="D16" s="55"/>
    </row>
    <row r="17" spans="2:9" x14ac:dyDescent="0.2">
      <c r="B17" s="58"/>
      <c r="C17" s="59" t="s">
        <v>60</v>
      </c>
      <c r="D17" s="55"/>
      <c r="E17" s="60"/>
      <c r="F17" s="60"/>
      <c r="G17" s="60"/>
      <c r="H17" s="60"/>
      <c r="I17" s="60"/>
    </row>
    <row r="18" spans="2:9" x14ac:dyDescent="0.2">
      <c r="B18" s="58"/>
      <c r="C18" s="59" t="s">
        <v>56</v>
      </c>
      <c r="D18" s="55"/>
      <c r="E18" s="60"/>
      <c r="F18" s="60"/>
      <c r="G18" s="60"/>
      <c r="H18" s="60"/>
      <c r="I18" s="60"/>
    </row>
    <row r="19" spans="2:9" x14ac:dyDescent="0.2">
      <c r="C19" s="55"/>
      <c r="D19" s="55"/>
      <c r="E19" s="60"/>
      <c r="F19" s="60"/>
      <c r="G19" s="60"/>
      <c r="H19" s="60"/>
      <c r="I19" s="60"/>
    </row>
    <row r="20" spans="2:9" ht="17.25" thickBot="1" x14ac:dyDescent="0.35">
      <c r="B20" s="76" t="s">
        <v>57</v>
      </c>
      <c r="C20" s="76"/>
      <c r="D20" s="76"/>
      <c r="E20" s="76"/>
      <c r="F20" s="76"/>
      <c r="G20" s="60"/>
      <c r="H20" s="60"/>
      <c r="I20" s="60"/>
    </row>
    <row r="21" spans="2:9" ht="17.850000000000001" customHeight="1" x14ac:dyDescent="0.2">
      <c r="B21" s="58"/>
      <c r="C21" s="61" t="s">
        <v>58</v>
      </c>
      <c r="D21" s="62"/>
    </row>
    <row r="22" spans="2:9" ht="12.75" customHeight="1" x14ac:dyDescent="0.2">
      <c r="B22" s="58"/>
      <c r="C22" s="61" t="s">
        <v>61</v>
      </c>
      <c r="D22" s="62"/>
    </row>
    <row r="23" spans="2:9" x14ac:dyDescent="0.2">
      <c r="B23" s="58"/>
      <c r="C23" s="61" t="s">
        <v>59</v>
      </c>
      <c r="D23" s="62"/>
    </row>
    <row r="24" spans="2:9" x14ac:dyDescent="0.2">
      <c r="B24" s="58"/>
      <c r="C24" s="61" t="s">
        <v>62</v>
      </c>
      <c r="D24" s="62"/>
    </row>
    <row r="25" spans="2:9" ht="12.75" customHeight="1" x14ac:dyDescent="0.2">
      <c r="B25" s="58"/>
      <c r="C25" s="61"/>
      <c r="D25" s="62"/>
    </row>
    <row r="26" spans="2:9" x14ac:dyDescent="0.2">
      <c r="B26" s="63" t="s">
        <v>71</v>
      </c>
    </row>
  </sheetData>
  <sheetProtection selectLockedCells="1" selectUnlockedCells="1"/>
  <mergeCells count="5">
    <mergeCell ref="D3:F3"/>
    <mergeCell ref="B9:F9"/>
    <mergeCell ref="C10:F10"/>
    <mergeCell ref="B12:F12"/>
    <mergeCell ref="B20:F20"/>
  </mergeCells>
  <hyperlinks>
    <hyperlink ref="F5" r:id="rId1"/>
    <hyperlink ref="F6" r:id="rId2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/>
  </sheetViews>
  <sheetFormatPr baseColWidth="10" defaultRowHeight="15" x14ac:dyDescent="0.25"/>
  <cols>
    <col min="1" max="1" width="28.7109375" customWidth="1"/>
  </cols>
  <sheetData>
    <row r="1" spans="1:8" x14ac:dyDescent="0.25">
      <c r="A1" s="8" t="s">
        <v>41</v>
      </c>
      <c r="B1" s="73" t="s">
        <v>0</v>
      </c>
      <c r="C1" s="73" t="s">
        <v>0</v>
      </c>
      <c r="D1" s="73" t="s">
        <v>0</v>
      </c>
      <c r="E1" s="73" t="s">
        <v>0</v>
      </c>
      <c r="F1" s="73" t="s">
        <v>0</v>
      </c>
      <c r="G1" s="27" t="s">
        <v>1</v>
      </c>
      <c r="H1" s="33"/>
    </row>
    <row r="2" spans="1:8" x14ac:dyDescent="0.25">
      <c r="A2" s="28" t="s">
        <v>2</v>
      </c>
      <c r="B2" s="72" t="s">
        <v>64</v>
      </c>
      <c r="C2" s="72" t="s">
        <v>65</v>
      </c>
      <c r="D2" s="72" t="s">
        <v>66</v>
      </c>
      <c r="E2" s="72" t="s">
        <v>67</v>
      </c>
      <c r="F2" s="72" t="s">
        <v>70</v>
      </c>
      <c r="G2" s="29" t="s">
        <v>3</v>
      </c>
      <c r="H2" s="34" t="s">
        <v>4</v>
      </c>
    </row>
    <row r="3" spans="1:8" x14ac:dyDescent="0.25">
      <c r="A3" s="30" t="s">
        <v>5</v>
      </c>
      <c r="B3" s="31">
        <v>1203</v>
      </c>
      <c r="C3" s="31">
        <v>1265</v>
      </c>
      <c r="D3" s="31">
        <v>1323</v>
      </c>
      <c r="E3" s="31">
        <v>1270</v>
      </c>
      <c r="F3" s="31">
        <v>1265</v>
      </c>
      <c r="G3" s="31">
        <f>F3-E3</f>
        <v>-5</v>
      </c>
      <c r="H3" s="13">
        <f>G3/E3*100</f>
        <v>-0.39370078740157477</v>
      </c>
    </row>
    <row r="4" spans="1:8" x14ac:dyDescent="0.25">
      <c r="A4" s="30" t="s">
        <v>6</v>
      </c>
      <c r="B4" s="31">
        <v>1183</v>
      </c>
      <c r="C4" s="31">
        <v>1235</v>
      </c>
      <c r="D4" s="31">
        <v>1296</v>
      </c>
      <c r="E4" s="31">
        <v>1329</v>
      </c>
      <c r="F4" s="31">
        <v>1243</v>
      </c>
      <c r="G4" s="31">
        <f t="shared" ref="G4:G32" si="0">F4-E4</f>
        <v>-86</v>
      </c>
      <c r="H4" s="13">
        <f t="shared" ref="H4:H32" si="1">G4/E4*100</f>
        <v>-6.4710308502633556</v>
      </c>
    </row>
    <row r="5" spans="1:8" x14ac:dyDescent="0.25">
      <c r="A5" s="30" t="s">
        <v>7</v>
      </c>
      <c r="B5" s="31">
        <v>1257</v>
      </c>
      <c r="C5" s="31">
        <v>1281</v>
      </c>
      <c r="D5" s="31">
        <v>1235</v>
      </c>
      <c r="E5" s="31">
        <v>1310</v>
      </c>
      <c r="F5" s="31">
        <v>1324</v>
      </c>
      <c r="G5" s="31">
        <f t="shared" si="0"/>
        <v>14</v>
      </c>
      <c r="H5" s="13">
        <f t="shared" si="1"/>
        <v>1.0687022900763359</v>
      </c>
    </row>
    <row r="6" spans="1:8" x14ac:dyDescent="0.25">
      <c r="A6" s="30" t="s">
        <v>8</v>
      </c>
      <c r="B6" s="31">
        <v>1403</v>
      </c>
      <c r="C6" s="31">
        <v>1317</v>
      </c>
      <c r="D6" s="31">
        <v>1347</v>
      </c>
      <c r="E6" s="31">
        <v>1288</v>
      </c>
      <c r="F6" s="31">
        <v>1302</v>
      </c>
      <c r="G6" s="31">
        <f t="shared" si="0"/>
        <v>14</v>
      </c>
      <c r="H6" s="13">
        <f t="shared" si="1"/>
        <v>1.0869565217391304</v>
      </c>
    </row>
    <row r="7" spans="1:8" x14ac:dyDescent="0.25">
      <c r="A7" s="17" t="s">
        <v>9</v>
      </c>
      <c r="B7" s="18">
        <f>SUM(B3:B6)</f>
        <v>5046</v>
      </c>
      <c r="C7" s="18">
        <f>SUM(C3:C6)</f>
        <v>5098</v>
      </c>
      <c r="D7" s="18">
        <f>SUM(D3:D6)</f>
        <v>5201</v>
      </c>
      <c r="E7" s="18">
        <f>SUM(E3:E6)</f>
        <v>5197</v>
      </c>
      <c r="F7" s="18">
        <f>SUM(F3:F6)</f>
        <v>5134</v>
      </c>
      <c r="G7" s="18">
        <f t="shared" si="0"/>
        <v>-63</v>
      </c>
      <c r="H7" s="19">
        <f t="shared" si="1"/>
        <v>-1.2122378295170291</v>
      </c>
    </row>
    <row r="8" spans="1:8" x14ac:dyDescent="0.25">
      <c r="A8" s="30" t="s">
        <v>10</v>
      </c>
      <c r="B8" s="31">
        <v>24</v>
      </c>
      <c r="C8" s="31">
        <v>20</v>
      </c>
      <c r="D8" s="31">
        <v>19</v>
      </c>
      <c r="E8" s="31">
        <v>25</v>
      </c>
      <c r="F8" s="31">
        <v>24</v>
      </c>
      <c r="G8" s="31">
        <f t="shared" si="0"/>
        <v>-1</v>
      </c>
      <c r="H8" s="13">
        <f t="shared" si="1"/>
        <v>-4</v>
      </c>
    </row>
    <row r="9" spans="1:8" x14ac:dyDescent="0.25">
      <c r="A9" s="17" t="s">
        <v>11</v>
      </c>
      <c r="B9" s="18">
        <f>B8+B7</f>
        <v>5070</v>
      </c>
      <c r="C9" s="18">
        <f>C8+C7</f>
        <v>5118</v>
      </c>
      <c r="D9" s="18">
        <f>D8+D7</f>
        <v>5220</v>
      </c>
      <c r="E9" s="18">
        <f>E8+E7</f>
        <v>5222</v>
      </c>
      <c r="F9" s="18">
        <f>F8+F7</f>
        <v>5158</v>
      </c>
      <c r="G9" s="18">
        <f t="shared" si="0"/>
        <v>-64</v>
      </c>
      <c r="H9" s="19">
        <f t="shared" si="1"/>
        <v>-1.2255840674071237</v>
      </c>
    </row>
    <row r="10" spans="1:8" x14ac:dyDescent="0.25">
      <c r="A10" s="30" t="s">
        <v>12</v>
      </c>
      <c r="B10" s="31">
        <v>35</v>
      </c>
      <c r="C10" s="31">
        <v>41</v>
      </c>
      <c r="D10" s="31">
        <v>39</v>
      </c>
      <c r="E10" s="31">
        <v>7</v>
      </c>
      <c r="F10" s="31">
        <v>8</v>
      </c>
      <c r="G10" s="31">
        <f t="shared" si="0"/>
        <v>1</v>
      </c>
      <c r="H10" s="13">
        <f t="shared" si="1"/>
        <v>14.285714285714285</v>
      </c>
    </row>
    <row r="11" spans="1:8" x14ac:dyDescent="0.25">
      <c r="A11" s="30" t="s">
        <v>13</v>
      </c>
      <c r="B11" s="31">
        <v>15</v>
      </c>
      <c r="C11" s="31">
        <v>11</v>
      </c>
      <c r="D11" s="31">
        <v>14</v>
      </c>
      <c r="E11" s="31">
        <v>10</v>
      </c>
      <c r="F11" s="31">
        <v>8</v>
      </c>
      <c r="G11" s="31">
        <f t="shared" si="0"/>
        <v>-2</v>
      </c>
      <c r="H11" s="13">
        <f t="shared" si="1"/>
        <v>-20</v>
      </c>
    </row>
    <row r="12" spans="1:8" x14ac:dyDescent="0.25">
      <c r="A12" s="30" t="s">
        <v>39</v>
      </c>
      <c r="B12" s="31">
        <v>11</v>
      </c>
      <c r="C12" s="31">
        <v>10</v>
      </c>
      <c r="D12" s="31">
        <v>7</v>
      </c>
      <c r="E12" s="31">
        <v>15</v>
      </c>
      <c r="F12" s="31">
        <v>9</v>
      </c>
      <c r="G12" s="31">
        <f t="shared" si="0"/>
        <v>-6</v>
      </c>
      <c r="H12" s="13">
        <f t="shared" si="1"/>
        <v>-40</v>
      </c>
    </row>
    <row r="13" spans="1:8" x14ac:dyDescent="0.25">
      <c r="A13" s="30" t="s">
        <v>40</v>
      </c>
      <c r="B13" s="31">
        <v>13</v>
      </c>
      <c r="C13" s="31">
        <v>12</v>
      </c>
      <c r="D13" s="31">
        <v>10</v>
      </c>
      <c r="E13" s="31">
        <v>8</v>
      </c>
      <c r="F13" s="31">
        <v>13</v>
      </c>
      <c r="G13" s="31">
        <f t="shared" si="0"/>
        <v>5</v>
      </c>
      <c r="H13" s="13">
        <f t="shared" si="1"/>
        <v>62.5</v>
      </c>
    </row>
    <row r="14" spans="1:8" x14ac:dyDescent="0.25">
      <c r="A14" s="17" t="s">
        <v>14</v>
      </c>
      <c r="B14" s="18">
        <f>SUM(B10:B13)</f>
        <v>74</v>
      </c>
      <c r="C14" s="18">
        <f>SUM(C10:C13)</f>
        <v>74</v>
      </c>
      <c r="D14" s="18">
        <f>SUM(D10:D13)</f>
        <v>70</v>
      </c>
      <c r="E14" s="18">
        <f>SUM(E10:E13)</f>
        <v>40</v>
      </c>
      <c r="F14" s="18">
        <f>SUM(F10:F13)</f>
        <v>38</v>
      </c>
      <c r="G14" s="18">
        <f t="shared" si="0"/>
        <v>-2</v>
      </c>
      <c r="H14" s="19">
        <f t="shared" si="1"/>
        <v>-5</v>
      </c>
    </row>
    <row r="15" spans="1:8" x14ac:dyDescent="0.25">
      <c r="A15" s="20" t="s">
        <v>15</v>
      </c>
      <c r="B15" s="21">
        <f>B14+B9</f>
        <v>5144</v>
      </c>
      <c r="C15" s="21">
        <f>C14+C9</f>
        <v>5192</v>
      </c>
      <c r="D15" s="21">
        <f>D14+D9</f>
        <v>5290</v>
      </c>
      <c r="E15" s="21">
        <f>E14+E9</f>
        <v>5262</v>
      </c>
      <c r="F15" s="21">
        <f>F14+F9</f>
        <v>5196</v>
      </c>
      <c r="G15" s="21">
        <f t="shared" si="0"/>
        <v>-66</v>
      </c>
      <c r="H15" s="22">
        <f t="shared" si="1"/>
        <v>-1.2542759407069555</v>
      </c>
    </row>
    <row r="16" spans="1:8" x14ac:dyDescent="0.25">
      <c r="A16" s="30" t="s">
        <v>16</v>
      </c>
      <c r="B16" s="31">
        <v>22</v>
      </c>
      <c r="C16" s="31">
        <v>28</v>
      </c>
      <c r="D16" s="31">
        <v>27</v>
      </c>
      <c r="E16" s="31">
        <v>19</v>
      </c>
      <c r="F16" s="31">
        <v>29</v>
      </c>
      <c r="G16" s="31">
        <f t="shared" si="0"/>
        <v>10</v>
      </c>
      <c r="H16" s="13">
        <f t="shared" si="1"/>
        <v>52.631578947368418</v>
      </c>
    </row>
    <row r="17" spans="1:8" x14ac:dyDescent="0.25">
      <c r="A17" s="30" t="s">
        <v>17</v>
      </c>
      <c r="B17" s="31">
        <v>25</v>
      </c>
      <c r="C17" s="31">
        <v>24</v>
      </c>
      <c r="D17" s="31">
        <v>20</v>
      </c>
      <c r="E17" s="31">
        <v>19</v>
      </c>
      <c r="F17" s="31">
        <v>13</v>
      </c>
      <c r="G17" s="31">
        <f t="shared" si="0"/>
        <v>-6</v>
      </c>
      <c r="H17" s="13">
        <f t="shared" si="1"/>
        <v>-31.578947368421051</v>
      </c>
    </row>
    <row r="18" spans="1:8" x14ac:dyDescent="0.25">
      <c r="A18" s="14" t="s">
        <v>18</v>
      </c>
      <c r="B18" s="15">
        <f>SUM(B16:B17)</f>
        <v>47</v>
      </c>
      <c r="C18" s="15">
        <f>SUM(C16:C17)</f>
        <v>52</v>
      </c>
      <c r="D18" s="15">
        <f>SUM(D16:D17)</f>
        <v>47</v>
      </c>
      <c r="E18" s="15">
        <f>SUM(E16:E17)</f>
        <v>38</v>
      </c>
      <c r="F18" s="15">
        <f>SUM(F16:F17)</f>
        <v>42</v>
      </c>
      <c r="G18" s="15">
        <f t="shared" si="0"/>
        <v>4</v>
      </c>
      <c r="H18" s="16">
        <f t="shared" si="1"/>
        <v>10.526315789473683</v>
      </c>
    </row>
    <row r="19" spans="1:8" x14ac:dyDescent="0.25">
      <c r="A19" s="30" t="s">
        <v>19</v>
      </c>
      <c r="B19" s="31">
        <v>247</v>
      </c>
      <c r="C19" s="31">
        <v>242</v>
      </c>
      <c r="D19" s="31">
        <v>246</v>
      </c>
      <c r="E19" s="31">
        <v>203</v>
      </c>
      <c r="F19" s="31">
        <v>254</v>
      </c>
      <c r="G19" s="31">
        <f t="shared" si="0"/>
        <v>51</v>
      </c>
      <c r="H19" s="13">
        <f t="shared" si="1"/>
        <v>25.123152709359609</v>
      </c>
    </row>
    <row r="20" spans="1:8" x14ac:dyDescent="0.25">
      <c r="A20" s="30" t="s">
        <v>20</v>
      </c>
      <c r="B20" s="31">
        <v>229</v>
      </c>
      <c r="C20" s="31">
        <v>263</v>
      </c>
      <c r="D20" s="31">
        <v>251</v>
      </c>
      <c r="E20" s="31">
        <v>230</v>
      </c>
      <c r="F20" s="31">
        <v>223</v>
      </c>
      <c r="G20" s="31">
        <f t="shared" si="0"/>
        <v>-7</v>
      </c>
      <c r="H20" s="13">
        <f t="shared" si="1"/>
        <v>-3.0434782608695654</v>
      </c>
    </row>
    <row r="21" spans="1:8" x14ac:dyDescent="0.25">
      <c r="A21" s="30" t="s">
        <v>21</v>
      </c>
      <c r="B21" s="31">
        <v>241</v>
      </c>
      <c r="C21" s="31">
        <v>220</v>
      </c>
      <c r="D21" s="31">
        <v>251</v>
      </c>
      <c r="E21" s="31">
        <v>228</v>
      </c>
      <c r="F21" s="31">
        <v>206</v>
      </c>
      <c r="G21" s="31">
        <f t="shared" si="0"/>
        <v>-22</v>
      </c>
      <c r="H21" s="13">
        <f t="shared" si="1"/>
        <v>-9.6491228070175428</v>
      </c>
    </row>
    <row r="22" spans="1:8" x14ac:dyDescent="0.25">
      <c r="A22" s="14" t="s">
        <v>34</v>
      </c>
      <c r="B22" s="15">
        <f>SUM(B19:B21)</f>
        <v>717</v>
      </c>
      <c r="C22" s="15">
        <f>SUM(C19:C21)</f>
        <v>725</v>
      </c>
      <c r="D22" s="15">
        <f>SUM(D19:D21)</f>
        <v>748</v>
      </c>
      <c r="E22" s="15">
        <f>SUM(E19:E21)</f>
        <v>661</v>
      </c>
      <c r="F22" s="15">
        <f>SUM(F19:F21)</f>
        <v>683</v>
      </c>
      <c r="G22" s="15">
        <f t="shared" si="0"/>
        <v>22</v>
      </c>
      <c r="H22" s="16">
        <f t="shared" si="1"/>
        <v>3.3282904689863844</v>
      </c>
    </row>
    <row r="23" spans="1:8" x14ac:dyDescent="0.25">
      <c r="A23" s="20" t="s">
        <v>23</v>
      </c>
      <c r="B23" s="21">
        <f t="shared" ref="B23:E23" si="2">B18+B22</f>
        <v>764</v>
      </c>
      <c r="C23" s="21">
        <f t="shared" si="2"/>
        <v>777</v>
      </c>
      <c r="D23" s="21">
        <f t="shared" si="2"/>
        <v>795</v>
      </c>
      <c r="E23" s="21">
        <f t="shared" si="2"/>
        <v>699</v>
      </c>
      <c r="F23" s="21">
        <f t="shared" ref="F23" si="3">F18+F22</f>
        <v>725</v>
      </c>
      <c r="G23" s="21">
        <f t="shared" si="0"/>
        <v>26</v>
      </c>
      <c r="H23" s="22">
        <f t="shared" si="1"/>
        <v>3.7195994277539342</v>
      </c>
    </row>
    <row r="24" spans="1:8" x14ac:dyDescent="0.25">
      <c r="A24" s="30" t="s">
        <v>24</v>
      </c>
      <c r="B24" s="31">
        <v>964</v>
      </c>
      <c r="C24" s="31">
        <v>1005</v>
      </c>
      <c r="D24" s="31">
        <v>899</v>
      </c>
      <c r="E24" s="31">
        <v>950</v>
      </c>
      <c r="F24" s="31">
        <v>915</v>
      </c>
      <c r="G24" s="31">
        <f t="shared" si="0"/>
        <v>-35</v>
      </c>
      <c r="H24" s="13">
        <f t="shared" si="1"/>
        <v>-3.6842105263157889</v>
      </c>
    </row>
    <row r="25" spans="1:8" x14ac:dyDescent="0.25">
      <c r="A25" s="30" t="s">
        <v>25</v>
      </c>
      <c r="B25" s="31">
        <v>672</v>
      </c>
      <c r="C25" s="31">
        <v>658</v>
      </c>
      <c r="D25" s="31">
        <v>694</v>
      </c>
      <c r="E25" s="31">
        <v>655</v>
      </c>
      <c r="F25" s="31">
        <v>731</v>
      </c>
      <c r="G25" s="31">
        <f t="shared" si="0"/>
        <v>76</v>
      </c>
      <c r="H25" s="13">
        <f t="shared" si="1"/>
        <v>11.603053435114504</v>
      </c>
    </row>
    <row r="26" spans="1:8" x14ac:dyDescent="0.25">
      <c r="A26" s="30" t="s">
        <v>26</v>
      </c>
      <c r="B26" s="31">
        <v>220</v>
      </c>
      <c r="C26" s="31">
        <v>218</v>
      </c>
      <c r="D26" s="31">
        <v>230</v>
      </c>
      <c r="E26" s="31">
        <v>229</v>
      </c>
      <c r="F26" s="31">
        <v>209</v>
      </c>
      <c r="G26" s="31">
        <f t="shared" si="0"/>
        <v>-20</v>
      </c>
      <c r="H26" s="13">
        <f t="shared" si="1"/>
        <v>-8.7336244541484707</v>
      </c>
    </row>
    <row r="27" spans="1:8" x14ac:dyDescent="0.25">
      <c r="A27" s="14" t="s">
        <v>27</v>
      </c>
      <c r="B27" s="15">
        <f>SUM(B25:B26)</f>
        <v>892</v>
      </c>
      <c r="C27" s="15">
        <f>SUM(C25:C26)</f>
        <v>876</v>
      </c>
      <c r="D27" s="15">
        <f>SUM(D25:D26)</f>
        <v>924</v>
      </c>
      <c r="E27" s="15">
        <f>SUM(E25:E26)</f>
        <v>884</v>
      </c>
      <c r="F27" s="15">
        <f>SUM(F25:F26)</f>
        <v>940</v>
      </c>
      <c r="G27" s="15">
        <f t="shared" si="0"/>
        <v>56</v>
      </c>
      <c r="H27" s="16">
        <f t="shared" si="1"/>
        <v>6.3348416289592757</v>
      </c>
    </row>
    <row r="28" spans="1:8" x14ac:dyDescent="0.25">
      <c r="A28" s="30" t="s">
        <v>28</v>
      </c>
      <c r="B28" s="31">
        <v>620</v>
      </c>
      <c r="C28" s="31">
        <v>645</v>
      </c>
      <c r="D28" s="31">
        <v>616</v>
      </c>
      <c r="E28" s="31">
        <v>651</v>
      </c>
      <c r="F28" s="31">
        <v>605</v>
      </c>
      <c r="G28" s="31">
        <f t="shared" si="0"/>
        <v>-46</v>
      </c>
      <c r="H28" s="13">
        <f t="shared" si="1"/>
        <v>-7.0660522273425492</v>
      </c>
    </row>
    <row r="29" spans="1:8" x14ac:dyDescent="0.25">
      <c r="A29" s="30" t="s">
        <v>29</v>
      </c>
      <c r="B29" s="31">
        <v>238</v>
      </c>
      <c r="C29" s="31">
        <v>245</v>
      </c>
      <c r="D29" s="31">
        <v>249</v>
      </c>
      <c r="E29" s="31">
        <v>242</v>
      </c>
      <c r="F29" s="31">
        <v>239</v>
      </c>
      <c r="G29" s="31">
        <f t="shared" si="0"/>
        <v>-3</v>
      </c>
      <c r="H29" s="13">
        <f t="shared" si="1"/>
        <v>-1.2396694214876034</v>
      </c>
    </row>
    <row r="30" spans="1:8" x14ac:dyDescent="0.25">
      <c r="A30" s="14" t="s">
        <v>30</v>
      </c>
      <c r="B30" s="15">
        <f>SUM(B28:B29)</f>
        <v>858</v>
      </c>
      <c r="C30" s="15">
        <f>SUM(C28:C29)</f>
        <v>890</v>
      </c>
      <c r="D30" s="15">
        <f>SUM(D28:D29)</f>
        <v>865</v>
      </c>
      <c r="E30" s="15">
        <f>SUM(E28:E29)</f>
        <v>893</v>
      </c>
      <c r="F30" s="15">
        <f>SUM(F28:F29)</f>
        <v>844</v>
      </c>
      <c r="G30" s="15">
        <f t="shared" si="0"/>
        <v>-49</v>
      </c>
      <c r="H30" s="16">
        <f t="shared" si="1"/>
        <v>-5.4871220604703241</v>
      </c>
    </row>
    <row r="31" spans="1:8" x14ac:dyDescent="0.25">
      <c r="A31" s="20" t="s">
        <v>31</v>
      </c>
      <c r="B31" s="21">
        <f>B30+B27+B24</f>
        <v>2714</v>
      </c>
      <c r="C31" s="21">
        <f>C30+C27+C24</f>
        <v>2771</v>
      </c>
      <c r="D31" s="21">
        <f>D30+D27+D24</f>
        <v>2688</v>
      </c>
      <c r="E31" s="21">
        <f>E30+E27+E24</f>
        <v>2727</v>
      </c>
      <c r="F31" s="21">
        <f>F30+F27+F24</f>
        <v>2699</v>
      </c>
      <c r="G31" s="21">
        <f t="shared" si="0"/>
        <v>-28</v>
      </c>
      <c r="H31" s="22">
        <f t="shared" si="1"/>
        <v>-1.0267693436010268</v>
      </c>
    </row>
    <row r="32" spans="1:8" ht="15.75" x14ac:dyDescent="0.25">
      <c r="A32" s="24" t="s">
        <v>32</v>
      </c>
      <c r="B32" s="25">
        <f>B31+B23+B15</f>
        <v>8622</v>
      </c>
      <c r="C32" s="25">
        <f>C31+C23+C15</f>
        <v>8740</v>
      </c>
      <c r="D32" s="25">
        <f>D31+D23+D15</f>
        <v>8773</v>
      </c>
      <c r="E32" s="25">
        <f>E31+E23+E15</f>
        <v>8688</v>
      </c>
      <c r="F32" s="25">
        <f>F31+F23+F15</f>
        <v>8620</v>
      </c>
      <c r="G32" s="25">
        <f t="shared" si="0"/>
        <v>-68</v>
      </c>
      <c r="H32" s="26">
        <f t="shared" si="1"/>
        <v>-0.78268876611418059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/>
  </sheetViews>
  <sheetFormatPr baseColWidth="10" defaultRowHeight="15" x14ac:dyDescent="0.25"/>
  <cols>
    <col min="1" max="1" width="26.85546875" customWidth="1"/>
  </cols>
  <sheetData>
    <row r="1" spans="1:8" x14ac:dyDescent="0.25">
      <c r="A1" s="8" t="s">
        <v>41</v>
      </c>
      <c r="B1" s="73" t="s">
        <v>0</v>
      </c>
      <c r="C1" s="73" t="s">
        <v>0</v>
      </c>
      <c r="D1" s="73" t="s">
        <v>0</v>
      </c>
      <c r="E1" s="73" t="s">
        <v>0</v>
      </c>
      <c r="F1" s="73" t="s">
        <v>0</v>
      </c>
      <c r="G1" s="27" t="s">
        <v>1</v>
      </c>
      <c r="H1" s="33"/>
    </row>
    <row r="2" spans="1:8" x14ac:dyDescent="0.25">
      <c r="A2" s="28" t="s">
        <v>35</v>
      </c>
      <c r="B2" s="72" t="s">
        <v>64</v>
      </c>
      <c r="C2" s="72" t="s">
        <v>65</v>
      </c>
      <c r="D2" s="72" t="s">
        <v>66</v>
      </c>
      <c r="E2" s="72" t="s">
        <v>67</v>
      </c>
      <c r="F2" s="72" t="s">
        <v>70</v>
      </c>
      <c r="G2" s="29" t="s">
        <v>3</v>
      </c>
      <c r="H2" s="34" t="s">
        <v>4</v>
      </c>
    </row>
    <row r="3" spans="1:8" x14ac:dyDescent="0.25">
      <c r="A3" s="30" t="s">
        <v>5</v>
      </c>
      <c r="B3" s="31">
        <v>1203</v>
      </c>
      <c r="C3" s="31">
        <v>1265</v>
      </c>
      <c r="D3" s="31">
        <v>1323</v>
      </c>
      <c r="E3" s="31">
        <v>1270</v>
      </c>
      <c r="F3" s="31">
        <v>1265</v>
      </c>
      <c r="G3" s="31">
        <f>F3-E3</f>
        <v>-5</v>
      </c>
      <c r="H3" s="13">
        <f>G3/E3*100</f>
        <v>-0.39370078740157477</v>
      </c>
    </row>
    <row r="4" spans="1:8" x14ac:dyDescent="0.25">
      <c r="A4" s="30" t="s">
        <v>6</v>
      </c>
      <c r="B4" s="31">
        <v>1183</v>
      </c>
      <c r="C4" s="31">
        <v>1235</v>
      </c>
      <c r="D4" s="31">
        <v>1296</v>
      </c>
      <c r="E4" s="31">
        <v>1329</v>
      </c>
      <c r="F4" s="31">
        <v>1243</v>
      </c>
      <c r="G4" s="31">
        <f t="shared" ref="G4:G42" si="0">F4-E4</f>
        <v>-86</v>
      </c>
      <c r="H4" s="13">
        <f t="shared" ref="H4:H42" si="1">G4/E4*100</f>
        <v>-6.4710308502633556</v>
      </c>
    </row>
    <row r="5" spans="1:8" x14ac:dyDescent="0.25">
      <c r="A5" s="30" t="s">
        <v>7</v>
      </c>
      <c r="B5" s="31">
        <v>1257</v>
      </c>
      <c r="C5" s="31">
        <v>1281</v>
      </c>
      <c r="D5" s="31">
        <v>1235</v>
      </c>
      <c r="E5" s="31">
        <v>1310</v>
      </c>
      <c r="F5" s="31">
        <v>1324</v>
      </c>
      <c r="G5" s="31">
        <f t="shared" si="0"/>
        <v>14</v>
      </c>
      <c r="H5" s="13">
        <f t="shared" si="1"/>
        <v>1.0687022900763359</v>
      </c>
    </row>
    <row r="6" spans="1:8" x14ac:dyDescent="0.25">
      <c r="A6" s="30" t="s">
        <v>8</v>
      </c>
      <c r="B6" s="31">
        <v>1382</v>
      </c>
      <c r="C6" s="31">
        <v>1296</v>
      </c>
      <c r="D6" s="31">
        <v>1318</v>
      </c>
      <c r="E6" s="31">
        <v>1269</v>
      </c>
      <c r="F6" s="31">
        <v>1269</v>
      </c>
      <c r="G6" s="31">
        <f t="shared" si="0"/>
        <v>0</v>
      </c>
      <c r="H6" s="13">
        <f t="shared" si="1"/>
        <v>0</v>
      </c>
    </row>
    <row r="7" spans="1:8" x14ac:dyDescent="0.25">
      <c r="A7" s="17" t="s">
        <v>9</v>
      </c>
      <c r="B7" s="18">
        <f>SUM(B3:B6)</f>
        <v>5025</v>
      </c>
      <c r="C7" s="18">
        <f>SUM(C3:C6)</f>
        <v>5077</v>
      </c>
      <c r="D7" s="18">
        <f>SUM(D3:D6)</f>
        <v>5172</v>
      </c>
      <c r="E7" s="18">
        <f>SUM(E3:E6)</f>
        <v>5178</v>
      </c>
      <c r="F7" s="18">
        <f>SUM(F3:F6)</f>
        <v>5101</v>
      </c>
      <c r="G7" s="18">
        <f t="shared" si="0"/>
        <v>-77</v>
      </c>
      <c r="H7" s="19">
        <f t="shared" si="1"/>
        <v>-1.4870606411741987</v>
      </c>
    </row>
    <row r="8" spans="1:8" x14ac:dyDescent="0.25">
      <c r="A8" s="30" t="s">
        <v>10</v>
      </c>
      <c r="B8" s="31">
        <v>10</v>
      </c>
      <c r="C8" s="31">
        <v>11</v>
      </c>
      <c r="D8" s="31">
        <v>11</v>
      </c>
      <c r="E8" s="31">
        <v>10</v>
      </c>
      <c r="F8" s="31">
        <v>11</v>
      </c>
      <c r="G8" s="31">
        <f t="shared" si="0"/>
        <v>1</v>
      </c>
      <c r="H8" s="13">
        <f t="shared" si="1"/>
        <v>10</v>
      </c>
    </row>
    <row r="9" spans="1:8" x14ac:dyDescent="0.25">
      <c r="A9" s="17" t="s">
        <v>11</v>
      </c>
      <c r="B9" s="18">
        <f>B8+B7</f>
        <v>5035</v>
      </c>
      <c r="C9" s="18">
        <f>C8+C7</f>
        <v>5088</v>
      </c>
      <c r="D9" s="18">
        <f>D8+D7</f>
        <v>5183</v>
      </c>
      <c r="E9" s="18">
        <f>E8+E7</f>
        <v>5188</v>
      </c>
      <c r="F9" s="18">
        <f>F8+F7</f>
        <v>5112</v>
      </c>
      <c r="G9" s="18">
        <f t="shared" si="0"/>
        <v>-76</v>
      </c>
      <c r="H9" s="19">
        <f t="shared" si="1"/>
        <v>-1.4649190439475714</v>
      </c>
    </row>
    <row r="10" spans="1:8" x14ac:dyDescent="0.25">
      <c r="A10" s="30" t="s">
        <v>12</v>
      </c>
      <c r="B10" s="31">
        <v>35</v>
      </c>
      <c r="C10" s="31">
        <v>41</v>
      </c>
      <c r="D10" s="31">
        <v>39</v>
      </c>
      <c r="E10" s="31">
        <v>7</v>
      </c>
      <c r="F10" s="31">
        <v>8</v>
      </c>
      <c r="G10" s="31">
        <f t="shared" si="0"/>
        <v>1</v>
      </c>
      <c r="H10" s="13">
        <f t="shared" si="1"/>
        <v>14.285714285714285</v>
      </c>
    </row>
    <row r="11" spans="1:8" x14ac:dyDescent="0.25">
      <c r="A11" s="30" t="s">
        <v>13</v>
      </c>
      <c r="B11" s="31">
        <v>15</v>
      </c>
      <c r="C11" s="31">
        <v>11</v>
      </c>
      <c r="D11" s="31">
        <v>14</v>
      </c>
      <c r="E11" s="31">
        <v>10</v>
      </c>
      <c r="F11" s="31">
        <v>8</v>
      </c>
      <c r="G11" s="31">
        <f t="shared" si="0"/>
        <v>-2</v>
      </c>
      <c r="H11" s="13">
        <f t="shared" si="1"/>
        <v>-20</v>
      </c>
    </row>
    <row r="12" spans="1:8" x14ac:dyDescent="0.25">
      <c r="A12" s="30" t="s">
        <v>39</v>
      </c>
      <c r="B12" s="31">
        <v>11</v>
      </c>
      <c r="C12" s="31">
        <v>10</v>
      </c>
      <c r="D12" s="31">
        <v>7</v>
      </c>
      <c r="E12" s="31">
        <v>15</v>
      </c>
      <c r="F12" s="31">
        <v>9</v>
      </c>
      <c r="G12" s="31">
        <f t="shared" si="0"/>
        <v>-6</v>
      </c>
      <c r="H12" s="13">
        <f t="shared" si="1"/>
        <v>-40</v>
      </c>
    </row>
    <row r="13" spans="1:8" x14ac:dyDescent="0.25">
      <c r="A13" s="30" t="s">
        <v>40</v>
      </c>
      <c r="B13" s="31">
        <v>13</v>
      </c>
      <c r="C13" s="31">
        <v>12</v>
      </c>
      <c r="D13" s="31">
        <v>10</v>
      </c>
      <c r="E13" s="31">
        <v>8</v>
      </c>
      <c r="F13" s="31">
        <v>13</v>
      </c>
      <c r="G13" s="31">
        <f t="shared" si="0"/>
        <v>5</v>
      </c>
      <c r="H13" s="13">
        <f t="shared" si="1"/>
        <v>62.5</v>
      </c>
    </row>
    <row r="14" spans="1:8" x14ac:dyDescent="0.25">
      <c r="A14" s="17" t="s">
        <v>14</v>
      </c>
      <c r="B14" s="18">
        <f>SUM(B10:B13)</f>
        <v>74</v>
      </c>
      <c r="C14" s="18">
        <f>SUM(C10:C13)</f>
        <v>74</v>
      </c>
      <c r="D14" s="18">
        <f>SUM(D10:D13)</f>
        <v>70</v>
      </c>
      <c r="E14" s="18">
        <f>SUM(E10:E13)</f>
        <v>40</v>
      </c>
      <c r="F14" s="18">
        <f>SUM(F10:F13)</f>
        <v>38</v>
      </c>
      <c r="G14" s="18">
        <f t="shared" si="0"/>
        <v>-2</v>
      </c>
      <c r="H14" s="19">
        <f t="shared" si="1"/>
        <v>-5</v>
      </c>
    </row>
    <row r="15" spans="1:8" x14ac:dyDescent="0.25">
      <c r="A15" s="20" t="s">
        <v>15</v>
      </c>
      <c r="B15" s="21">
        <f>B14+B9</f>
        <v>5109</v>
      </c>
      <c r="C15" s="21">
        <f>C14+C9</f>
        <v>5162</v>
      </c>
      <c r="D15" s="21">
        <f>D14+D9</f>
        <v>5253</v>
      </c>
      <c r="E15" s="21">
        <f>E14+E9</f>
        <v>5228</v>
      </c>
      <c r="F15" s="21">
        <f>F14+F9</f>
        <v>5150</v>
      </c>
      <c r="G15" s="21">
        <f t="shared" si="0"/>
        <v>-78</v>
      </c>
      <c r="H15" s="22">
        <f t="shared" si="1"/>
        <v>-1.4919663351185921</v>
      </c>
    </row>
    <row r="16" spans="1:8" x14ac:dyDescent="0.25">
      <c r="A16" s="30" t="s">
        <v>8</v>
      </c>
      <c r="B16" s="31">
        <v>16</v>
      </c>
      <c r="C16" s="31">
        <v>16</v>
      </c>
      <c r="D16" s="31">
        <v>18</v>
      </c>
      <c r="E16" s="31">
        <v>16</v>
      </c>
      <c r="F16" s="31">
        <v>18</v>
      </c>
      <c r="G16" s="31">
        <f t="shared" si="0"/>
        <v>2</v>
      </c>
      <c r="H16" s="13">
        <f t="shared" si="1"/>
        <v>12.5</v>
      </c>
    </row>
    <row r="17" spans="1:8" x14ac:dyDescent="0.25">
      <c r="A17" s="30" t="s">
        <v>16</v>
      </c>
      <c r="B17" s="31">
        <v>18</v>
      </c>
      <c r="C17" s="31">
        <v>18</v>
      </c>
      <c r="D17" s="31">
        <v>19</v>
      </c>
      <c r="E17" s="31">
        <v>12</v>
      </c>
      <c r="F17" s="31">
        <v>21</v>
      </c>
      <c r="G17" s="31">
        <f t="shared" si="0"/>
        <v>9</v>
      </c>
      <c r="H17" s="13">
        <f t="shared" si="1"/>
        <v>75</v>
      </c>
    </row>
    <row r="18" spans="1:8" x14ac:dyDescent="0.25">
      <c r="A18" s="30" t="s">
        <v>17</v>
      </c>
      <c r="B18" s="31">
        <v>20</v>
      </c>
      <c r="C18" s="31">
        <v>17</v>
      </c>
      <c r="D18" s="31">
        <v>15</v>
      </c>
      <c r="E18" s="31">
        <v>14</v>
      </c>
      <c r="F18" s="31">
        <v>9</v>
      </c>
      <c r="G18" s="31">
        <f t="shared" si="0"/>
        <v>-5</v>
      </c>
      <c r="H18" s="13">
        <f t="shared" si="1"/>
        <v>-35.714285714285715</v>
      </c>
    </row>
    <row r="19" spans="1:8" x14ac:dyDescent="0.25">
      <c r="A19" s="14" t="s">
        <v>18</v>
      </c>
      <c r="B19" s="15">
        <f>SUM(B17:B18)</f>
        <v>38</v>
      </c>
      <c r="C19" s="15">
        <f>SUM(C17:C18)</f>
        <v>35</v>
      </c>
      <c r="D19" s="15">
        <f>SUM(D17:D18)</f>
        <v>34</v>
      </c>
      <c r="E19" s="15">
        <f>SUM(E17:E18)</f>
        <v>26</v>
      </c>
      <c r="F19" s="15">
        <f>SUM(F17:F18)</f>
        <v>30</v>
      </c>
      <c r="G19" s="15">
        <f t="shared" si="0"/>
        <v>4</v>
      </c>
      <c r="H19" s="16">
        <f t="shared" si="1"/>
        <v>15.384615384615385</v>
      </c>
    </row>
    <row r="20" spans="1:8" x14ac:dyDescent="0.25">
      <c r="A20" s="30" t="s">
        <v>19</v>
      </c>
      <c r="B20" s="31">
        <v>129</v>
      </c>
      <c r="C20" s="31">
        <v>149</v>
      </c>
      <c r="D20" s="31">
        <v>150</v>
      </c>
      <c r="E20" s="31">
        <v>142</v>
      </c>
      <c r="F20" s="31">
        <v>186</v>
      </c>
      <c r="G20" s="31">
        <f t="shared" si="0"/>
        <v>44</v>
      </c>
      <c r="H20" s="13">
        <f t="shared" si="1"/>
        <v>30.985915492957744</v>
      </c>
    </row>
    <row r="21" spans="1:8" x14ac:dyDescent="0.25">
      <c r="A21" s="30" t="s">
        <v>20</v>
      </c>
      <c r="B21" s="31">
        <v>122</v>
      </c>
      <c r="C21" s="31">
        <v>162</v>
      </c>
      <c r="D21" s="31">
        <v>159</v>
      </c>
      <c r="E21" s="31">
        <v>182</v>
      </c>
      <c r="F21" s="31">
        <v>172</v>
      </c>
      <c r="G21" s="31">
        <f t="shared" si="0"/>
        <v>-10</v>
      </c>
      <c r="H21" s="13">
        <f t="shared" si="1"/>
        <v>-5.4945054945054945</v>
      </c>
    </row>
    <row r="22" spans="1:8" x14ac:dyDescent="0.25">
      <c r="A22" s="30" t="s">
        <v>21</v>
      </c>
      <c r="B22" s="31">
        <v>117</v>
      </c>
      <c r="C22" s="31">
        <v>137</v>
      </c>
      <c r="D22" s="31">
        <v>157</v>
      </c>
      <c r="E22" s="31">
        <v>175</v>
      </c>
      <c r="F22" s="31">
        <v>164</v>
      </c>
      <c r="G22" s="31">
        <f t="shared" si="0"/>
        <v>-11</v>
      </c>
      <c r="H22" s="13">
        <f t="shared" si="1"/>
        <v>-6.2857142857142865</v>
      </c>
    </row>
    <row r="23" spans="1:8" x14ac:dyDescent="0.25">
      <c r="A23" s="14" t="s">
        <v>34</v>
      </c>
      <c r="B23" s="15">
        <f>SUM(B20:B22)</f>
        <v>368</v>
      </c>
      <c r="C23" s="15">
        <f>SUM(C20:C22)</f>
        <v>448</v>
      </c>
      <c r="D23" s="15">
        <f>SUM(D20:D22)</f>
        <v>466</v>
      </c>
      <c r="E23" s="15">
        <f>SUM(E20:E22)</f>
        <v>499</v>
      </c>
      <c r="F23" s="15">
        <f>SUM(F20:F22)</f>
        <v>522</v>
      </c>
      <c r="G23" s="15">
        <f t="shared" si="0"/>
        <v>23</v>
      </c>
      <c r="H23" s="16">
        <f t="shared" si="1"/>
        <v>4.6092184368737472</v>
      </c>
    </row>
    <row r="24" spans="1:8" x14ac:dyDescent="0.25">
      <c r="A24" s="20" t="s">
        <v>23</v>
      </c>
      <c r="B24" s="21">
        <f t="shared" ref="B24:E24" si="2">B16+B19+B23</f>
        <v>422</v>
      </c>
      <c r="C24" s="21">
        <f t="shared" si="2"/>
        <v>499</v>
      </c>
      <c r="D24" s="21">
        <f t="shared" si="2"/>
        <v>518</v>
      </c>
      <c r="E24" s="21">
        <f t="shared" si="2"/>
        <v>541</v>
      </c>
      <c r="F24" s="21">
        <f t="shared" ref="F24" si="3">F16+F19+F23</f>
        <v>570</v>
      </c>
      <c r="G24" s="21">
        <f t="shared" si="0"/>
        <v>29</v>
      </c>
      <c r="H24" s="22">
        <f t="shared" si="1"/>
        <v>5.360443622920517</v>
      </c>
    </row>
    <row r="25" spans="1:8" x14ac:dyDescent="0.25">
      <c r="A25" s="30" t="s">
        <v>8</v>
      </c>
      <c r="B25" s="31">
        <v>5</v>
      </c>
      <c r="C25" s="31">
        <v>5</v>
      </c>
      <c r="D25" s="31">
        <v>11</v>
      </c>
      <c r="E25" s="31">
        <v>3</v>
      </c>
      <c r="F25" s="31">
        <v>15</v>
      </c>
      <c r="G25" s="31">
        <f t="shared" si="0"/>
        <v>12</v>
      </c>
      <c r="H25" s="13">
        <f t="shared" si="1"/>
        <v>400</v>
      </c>
    </row>
    <row r="26" spans="1:8" x14ac:dyDescent="0.25">
      <c r="A26" s="39" t="s">
        <v>10</v>
      </c>
      <c r="B26" s="40">
        <v>14</v>
      </c>
      <c r="C26" s="40">
        <v>9</v>
      </c>
      <c r="D26" s="40">
        <v>8</v>
      </c>
      <c r="E26" s="40">
        <v>15</v>
      </c>
      <c r="F26" s="40">
        <v>13</v>
      </c>
      <c r="G26" s="40">
        <f t="shared" si="0"/>
        <v>-2</v>
      </c>
      <c r="H26" s="41">
        <f t="shared" si="1"/>
        <v>-13.333333333333334</v>
      </c>
    </row>
    <row r="27" spans="1:8" x14ac:dyDescent="0.25">
      <c r="A27" s="30" t="s">
        <v>16</v>
      </c>
      <c r="B27" s="31">
        <v>4</v>
      </c>
      <c r="C27" s="31">
        <v>10</v>
      </c>
      <c r="D27" s="31">
        <v>8</v>
      </c>
      <c r="E27" s="31">
        <v>7</v>
      </c>
      <c r="F27" s="31">
        <v>8</v>
      </c>
      <c r="G27" s="31">
        <f t="shared" si="0"/>
        <v>1</v>
      </c>
      <c r="H27" s="13">
        <f t="shared" si="1"/>
        <v>14.285714285714285</v>
      </c>
    </row>
    <row r="28" spans="1:8" x14ac:dyDescent="0.25">
      <c r="A28" s="30" t="s">
        <v>17</v>
      </c>
      <c r="B28" s="31">
        <v>5</v>
      </c>
      <c r="C28" s="31">
        <v>7</v>
      </c>
      <c r="D28" s="31">
        <v>5</v>
      </c>
      <c r="E28" s="31">
        <v>5</v>
      </c>
      <c r="F28" s="31">
        <v>4</v>
      </c>
      <c r="G28" s="31">
        <f t="shared" si="0"/>
        <v>-1</v>
      </c>
      <c r="H28" s="13">
        <f t="shared" si="1"/>
        <v>-20</v>
      </c>
    </row>
    <row r="29" spans="1:8" x14ac:dyDescent="0.25">
      <c r="A29" s="14" t="s">
        <v>18</v>
      </c>
      <c r="B29" s="15">
        <f>SUM(B27:B28)</f>
        <v>9</v>
      </c>
      <c r="C29" s="15">
        <f>SUM(C27:C28)</f>
        <v>17</v>
      </c>
      <c r="D29" s="15">
        <f>SUM(D27:D28)</f>
        <v>13</v>
      </c>
      <c r="E29" s="15">
        <f>SUM(E27:E28)</f>
        <v>12</v>
      </c>
      <c r="F29" s="15">
        <f>SUM(F27:F28)</f>
        <v>12</v>
      </c>
      <c r="G29" s="15">
        <f t="shared" si="0"/>
        <v>0</v>
      </c>
      <c r="H29" s="16">
        <f t="shared" si="1"/>
        <v>0</v>
      </c>
    </row>
    <row r="30" spans="1:8" x14ac:dyDescent="0.25">
      <c r="A30" s="30" t="s">
        <v>19</v>
      </c>
      <c r="B30" s="31">
        <v>118</v>
      </c>
      <c r="C30" s="31">
        <v>93</v>
      </c>
      <c r="D30" s="31">
        <v>96</v>
      </c>
      <c r="E30" s="31">
        <v>61</v>
      </c>
      <c r="F30" s="31">
        <v>68</v>
      </c>
      <c r="G30" s="31">
        <f t="shared" si="0"/>
        <v>7</v>
      </c>
      <c r="H30" s="13">
        <f t="shared" si="1"/>
        <v>11.475409836065573</v>
      </c>
    </row>
    <row r="31" spans="1:8" x14ac:dyDescent="0.25">
      <c r="A31" s="30" t="s">
        <v>20</v>
      </c>
      <c r="B31" s="31">
        <v>107</v>
      </c>
      <c r="C31" s="31">
        <v>101</v>
      </c>
      <c r="D31" s="31">
        <v>92</v>
      </c>
      <c r="E31" s="31">
        <v>48</v>
      </c>
      <c r="F31" s="31">
        <v>51</v>
      </c>
      <c r="G31" s="31">
        <f t="shared" si="0"/>
        <v>3</v>
      </c>
      <c r="H31" s="13">
        <f t="shared" si="1"/>
        <v>6.25</v>
      </c>
    </row>
    <row r="32" spans="1:8" x14ac:dyDescent="0.25">
      <c r="A32" s="30" t="s">
        <v>21</v>
      </c>
      <c r="B32" s="31">
        <v>124</v>
      </c>
      <c r="C32" s="31">
        <v>83</v>
      </c>
      <c r="D32" s="31">
        <v>94</v>
      </c>
      <c r="E32" s="31">
        <v>53</v>
      </c>
      <c r="F32" s="31">
        <v>42</v>
      </c>
      <c r="G32" s="31">
        <f t="shared" si="0"/>
        <v>-11</v>
      </c>
      <c r="H32" s="13">
        <f t="shared" si="1"/>
        <v>-20.754716981132077</v>
      </c>
    </row>
    <row r="33" spans="1:8" x14ac:dyDescent="0.25">
      <c r="A33" s="14" t="s">
        <v>34</v>
      </c>
      <c r="B33" s="15">
        <f>SUM(B30:B32)</f>
        <v>349</v>
      </c>
      <c r="C33" s="15">
        <f>SUM(C30:C32)</f>
        <v>277</v>
      </c>
      <c r="D33" s="15">
        <f>SUM(D30:D32)</f>
        <v>282</v>
      </c>
      <c r="E33" s="15">
        <f>SUM(E30:E32)</f>
        <v>162</v>
      </c>
      <c r="F33" s="15">
        <f>SUM(F30:F32)</f>
        <v>161</v>
      </c>
      <c r="G33" s="15">
        <f t="shared" si="0"/>
        <v>-1</v>
      </c>
      <c r="H33" s="16">
        <f t="shared" si="1"/>
        <v>-0.61728395061728392</v>
      </c>
    </row>
    <row r="34" spans="1:8" x14ac:dyDescent="0.25">
      <c r="A34" s="30" t="s">
        <v>24</v>
      </c>
      <c r="B34" s="31">
        <v>964</v>
      </c>
      <c r="C34" s="31">
        <v>1005</v>
      </c>
      <c r="D34" s="31">
        <v>899</v>
      </c>
      <c r="E34" s="31">
        <v>950</v>
      </c>
      <c r="F34" s="31">
        <v>915</v>
      </c>
      <c r="G34" s="31">
        <f t="shared" si="0"/>
        <v>-35</v>
      </c>
      <c r="H34" s="13">
        <f t="shared" si="1"/>
        <v>-3.6842105263157889</v>
      </c>
    </row>
    <row r="35" spans="1:8" x14ac:dyDescent="0.25">
      <c r="A35" s="30" t="s">
        <v>25</v>
      </c>
      <c r="B35" s="31">
        <v>672</v>
      </c>
      <c r="C35" s="31">
        <v>658</v>
      </c>
      <c r="D35" s="31">
        <v>694</v>
      </c>
      <c r="E35" s="31">
        <v>655</v>
      </c>
      <c r="F35" s="31">
        <v>731</v>
      </c>
      <c r="G35" s="31">
        <f t="shared" si="0"/>
        <v>76</v>
      </c>
      <c r="H35" s="13">
        <f t="shared" si="1"/>
        <v>11.603053435114504</v>
      </c>
    </row>
    <row r="36" spans="1:8" x14ac:dyDescent="0.25">
      <c r="A36" s="30" t="s">
        <v>26</v>
      </c>
      <c r="B36" s="31">
        <v>220</v>
      </c>
      <c r="C36" s="31">
        <v>218</v>
      </c>
      <c r="D36" s="31">
        <v>230</v>
      </c>
      <c r="E36" s="31">
        <v>229</v>
      </c>
      <c r="F36" s="31">
        <v>209</v>
      </c>
      <c r="G36" s="31">
        <f t="shared" si="0"/>
        <v>-20</v>
      </c>
      <c r="H36" s="13">
        <f t="shared" si="1"/>
        <v>-8.7336244541484707</v>
      </c>
    </row>
    <row r="37" spans="1:8" x14ac:dyDescent="0.25">
      <c r="A37" s="14" t="s">
        <v>27</v>
      </c>
      <c r="B37" s="15">
        <f>SUM(B35:B36)</f>
        <v>892</v>
      </c>
      <c r="C37" s="15">
        <f>SUM(C35:C36)</f>
        <v>876</v>
      </c>
      <c r="D37" s="15">
        <f>SUM(D35:D36)</f>
        <v>924</v>
      </c>
      <c r="E37" s="15">
        <f>SUM(E35:E36)</f>
        <v>884</v>
      </c>
      <c r="F37" s="15">
        <f>SUM(F35:F36)</f>
        <v>940</v>
      </c>
      <c r="G37" s="15">
        <f t="shared" si="0"/>
        <v>56</v>
      </c>
      <c r="H37" s="16">
        <f t="shared" si="1"/>
        <v>6.3348416289592757</v>
      </c>
    </row>
    <row r="38" spans="1:8" x14ac:dyDescent="0.25">
      <c r="A38" s="30" t="s">
        <v>28</v>
      </c>
      <c r="B38" s="31">
        <v>620</v>
      </c>
      <c r="C38" s="31">
        <v>645</v>
      </c>
      <c r="D38" s="31">
        <v>616</v>
      </c>
      <c r="E38" s="31">
        <v>651</v>
      </c>
      <c r="F38" s="31">
        <v>605</v>
      </c>
      <c r="G38" s="31">
        <f t="shared" si="0"/>
        <v>-46</v>
      </c>
      <c r="H38" s="13">
        <f t="shared" si="1"/>
        <v>-7.0660522273425492</v>
      </c>
    </row>
    <row r="39" spans="1:8" x14ac:dyDescent="0.25">
      <c r="A39" s="30" t="s">
        <v>29</v>
      </c>
      <c r="B39" s="31">
        <v>238</v>
      </c>
      <c r="C39" s="31">
        <v>245</v>
      </c>
      <c r="D39" s="31">
        <v>249</v>
      </c>
      <c r="E39" s="31">
        <v>242</v>
      </c>
      <c r="F39" s="31">
        <v>239</v>
      </c>
      <c r="G39" s="31">
        <f t="shared" si="0"/>
        <v>-3</v>
      </c>
      <c r="H39" s="13">
        <f t="shared" si="1"/>
        <v>-1.2396694214876034</v>
      </c>
    </row>
    <row r="40" spans="1:8" x14ac:dyDescent="0.25">
      <c r="A40" s="14" t="s">
        <v>30</v>
      </c>
      <c r="B40" s="15">
        <f>SUM(B38:B39)</f>
        <v>858</v>
      </c>
      <c r="C40" s="15">
        <f>SUM(C38:C39)</f>
        <v>890</v>
      </c>
      <c r="D40" s="15">
        <f>SUM(D38:D39)</f>
        <v>865</v>
      </c>
      <c r="E40" s="15">
        <f>SUM(E38:E39)</f>
        <v>893</v>
      </c>
      <c r="F40" s="15">
        <f>SUM(F38:F39)</f>
        <v>844</v>
      </c>
      <c r="G40" s="15">
        <f t="shared" si="0"/>
        <v>-49</v>
      </c>
      <c r="H40" s="16">
        <f t="shared" si="1"/>
        <v>-5.4871220604703241</v>
      </c>
    </row>
    <row r="41" spans="1:8" x14ac:dyDescent="0.25">
      <c r="A41" s="20" t="s">
        <v>31</v>
      </c>
      <c r="B41" s="21">
        <f t="shared" ref="B41:E41" si="4">B25+B26+B29+B33+B34+B37+B40</f>
        <v>3091</v>
      </c>
      <c r="C41" s="21">
        <f t="shared" si="4"/>
        <v>3079</v>
      </c>
      <c r="D41" s="21">
        <f t="shared" si="4"/>
        <v>3002</v>
      </c>
      <c r="E41" s="21">
        <f t="shared" si="4"/>
        <v>2919</v>
      </c>
      <c r="F41" s="21">
        <f t="shared" ref="F41" si="5">F25+F26+F29+F33+F34+F37+F40</f>
        <v>2900</v>
      </c>
      <c r="G41" s="21">
        <f t="shared" si="0"/>
        <v>-19</v>
      </c>
      <c r="H41" s="22">
        <f t="shared" si="1"/>
        <v>-0.65090784515244948</v>
      </c>
    </row>
    <row r="42" spans="1:8" ht="15.75" x14ac:dyDescent="0.25">
      <c r="A42" s="24" t="s">
        <v>32</v>
      </c>
      <c r="B42" s="25">
        <f>B41+B24+B15</f>
        <v>8622</v>
      </c>
      <c r="C42" s="25">
        <f>C41+C24+C15</f>
        <v>8740</v>
      </c>
      <c r="D42" s="25">
        <f>D41+D24+D15</f>
        <v>8773</v>
      </c>
      <c r="E42" s="25">
        <f>E41+E24+E15</f>
        <v>8688</v>
      </c>
      <c r="F42" s="25">
        <f>F41+F24+F15</f>
        <v>8620</v>
      </c>
      <c r="G42" s="25">
        <f t="shared" si="0"/>
        <v>-68</v>
      </c>
      <c r="H42" s="26">
        <f t="shared" si="1"/>
        <v>-0.78268876611418059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baseColWidth="10" defaultRowHeight="15" x14ac:dyDescent="0.25"/>
  <cols>
    <col min="1" max="1" width="22.85546875" customWidth="1"/>
  </cols>
  <sheetData>
    <row r="1" spans="1:8" x14ac:dyDescent="0.25">
      <c r="A1" s="8" t="s">
        <v>42</v>
      </c>
      <c r="B1" s="73" t="s">
        <v>0</v>
      </c>
      <c r="C1" s="73" t="s">
        <v>0</v>
      </c>
      <c r="D1" s="73" t="s">
        <v>0</v>
      </c>
      <c r="E1" s="73" t="s">
        <v>0</v>
      </c>
      <c r="F1" s="73" t="s">
        <v>0</v>
      </c>
      <c r="G1" s="27" t="s">
        <v>1</v>
      </c>
      <c r="H1" s="33"/>
    </row>
    <row r="2" spans="1:8" x14ac:dyDescent="0.25">
      <c r="A2" s="28" t="s">
        <v>2</v>
      </c>
      <c r="B2" s="72" t="s">
        <v>64</v>
      </c>
      <c r="C2" s="72" t="s">
        <v>65</v>
      </c>
      <c r="D2" s="72" t="s">
        <v>66</v>
      </c>
      <c r="E2" s="72" t="s">
        <v>67</v>
      </c>
      <c r="F2" s="72" t="s">
        <v>70</v>
      </c>
      <c r="G2" s="29" t="s">
        <v>3</v>
      </c>
      <c r="H2" s="34" t="s">
        <v>4</v>
      </c>
    </row>
    <row r="3" spans="1:8" x14ac:dyDescent="0.25">
      <c r="A3" s="30" t="s">
        <v>5</v>
      </c>
      <c r="B3" s="31">
        <v>622</v>
      </c>
      <c r="C3" s="31">
        <v>608</v>
      </c>
      <c r="D3" s="31">
        <v>713</v>
      </c>
      <c r="E3" s="31">
        <v>684</v>
      </c>
      <c r="F3" s="31">
        <v>635</v>
      </c>
      <c r="G3" s="31">
        <f>F3-E3</f>
        <v>-49</v>
      </c>
      <c r="H3" s="13">
        <f>G3/E3*100</f>
        <v>-7.1637426900584789</v>
      </c>
    </row>
    <row r="4" spans="1:8" x14ac:dyDescent="0.25">
      <c r="A4" s="30" t="s">
        <v>6</v>
      </c>
      <c r="B4" s="31">
        <v>642</v>
      </c>
      <c r="C4" s="31">
        <v>593</v>
      </c>
      <c r="D4" s="31">
        <v>627</v>
      </c>
      <c r="E4" s="31">
        <v>717</v>
      </c>
      <c r="F4" s="31">
        <v>659</v>
      </c>
      <c r="G4" s="31">
        <f t="shared" ref="G4:G34" si="0">F4-E4</f>
        <v>-58</v>
      </c>
      <c r="H4" s="13">
        <f t="shared" ref="H4:H34" si="1">G4/E4*100</f>
        <v>-8.0892608089260811</v>
      </c>
    </row>
    <row r="5" spans="1:8" x14ac:dyDescent="0.25">
      <c r="A5" s="30" t="s">
        <v>7</v>
      </c>
      <c r="B5" s="31">
        <v>633</v>
      </c>
      <c r="C5" s="31">
        <v>650</v>
      </c>
      <c r="D5" s="31">
        <v>612</v>
      </c>
      <c r="E5" s="31">
        <v>631</v>
      </c>
      <c r="F5" s="31">
        <v>687</v>
      </c>
      <c r="G5" s="31">
        <f t="shared" si="0"/>
        <v>56</v>
      </c>
      <c r="H5" s="13">
        <f t="shared" si="1"/>
        <v>8.8748019017432647</v>
      </c>
    </row>
    <row r="6" spans="1:8" x14ac:dyDescent="0.25">
      <c r="A6" s="30" t="s">
        <v>8</v>
      </c>
      <c r="B6" s="31">
        <v>667</v>
      </c>
      <c r="C6" s="31">
        <v>628</v>
      </c>
      <c r="D6" s="31">
        <v>643</v>
      </c>
      <c r="E6" s="31">
        <v>602</v>
      </c>
      <c r="F6" s="31">
        <v>643</v>
      </c>
      <c r="G6" s="31">
        <f t="shared" si="0"/>
        <v>41</v>
      </c>
      <c r="H6" s="13">
        <f t="shared" si="1"/>
        <v>6.8106312292358808</v>
      </c>
    </row>
    <row r="7" spans="1:8" x14ac:dyDescent="0.25">
      <c r="A7" s="17" t="s">
        <v>9</v>
      </c>
      <c r="B7" s="18">
        <f>SUM(B3:B6)</f>
        <v>2564</v>
      </c>
      <c r="C7" s="18">
        <f>SUM(C3:C6)</f>
        <v>2479</v>
      </c>
      <c r="D7" s="18">
        <f>SUM(D3:D6)</f>
        <v>2595</v>
      </c>
      <c r="E7" s="18">
        <f>SUM(E3:E6)</f>
        <v>2634</v>
      </c>
      <c r="F7" s="18">
        <f>SUM(F3:F6)</f>
        <v>2624</v>
      </c>
      <c r="G7" s="18">
        <f t="shared" si="0"/>
        <v>-10</v>
      </c>
      <c r="H7" s="19">
        <f t="shared" si="1"/>
        <v>-0.37965072133637051</v>
      </c>
    </row>
    <row r="8" spans="1:8" s="64" customFormat="1" x14ac:dyDescent="0.25">
      <c r="A8" s="65" t="s">
        <v>45</v>
      </c>
      <c r="B8" s="40"/>
      <c r="C8" s="40">
        <v>2</v>
      </c>
      <c r="D8" s="40">
        <v>0</v>
      </c>
      <c r="E8" s="40">
        <v>0</v>
      </c>
      <c r="F8" s="40">
        <v>0</v>
      </c>
      <c r="G8" s="40">
        <f t="shared" si="0"/>
        <v>0</v>
      </c>
      <c r="H8" s="41"/>
    </row>
    <row r="9" spans="1:8" x14ac:dyDescent="0.25">
      <c r="A9" s="30" t="s">
        <v>10</v>
      </c>
      <c r="B9" s="31">
        <v>18</v>
      </c>
      <c r="C9" s="31">
        <v>20</v>
      </c>
      <c r="D9" s="31">
        <v>14</v>
      </c>
      <c r="E9" s="31">
        <v>19</v>
      </c>
      <c r="F9" s="31">
        <v>20</v>
      </c>
      <c r="G9" s="31">
        <f t="shared" si="0"/>
        <v>1</v>
      </c>
      <c r="H9" s="13">
        <f t="shared" si="1"/>
        <v>5.2631578947368416</v>
      </c>
    </row>
    <row r="10" spans="1:8" ht="16.5" customHeight="1" x14ac:dyDescent="0.25">
      <c r="A10" s="17" t="s">
        <v>11</v>
      </c>
      <c r="B10" s="66">
        <f>SUM(B7:B9)</f>
        <v>2582</v>
      </c>
      <c r="C10" s="66">
        <f>SUM(C7:C9)</f>
        <v>2501</v>
      </c>
      <c r="D10" s="66">
        <f>SUM(D7:D9)</f>
        <v>2609</v>
      </c>
      <c r="E10" s="66">
        <f>SUM(E7:E9)</f>
        <v>2653</v>
      </c>
      <c r="F10" s="66">
        <f>SUM(F7:F9)</f>
        <v>2644</v>
      </c>
      <c r="G10" s="67">
        <f t="shared" si="0"/>
        <v>-9</v>
      </c>
      <c r="H10" s="19">
        <f t="shared" si="1"/>
        <v>-0.33923859781379567</v>
      </c>
    </row>
    <row r="11" spans="1:8" x14ac:dyDescent="0.25">
      <c r="A11" s="30" t="s">
        <v>12</v>
      </c>
      <c r="B11" s="31">
        <v>5</v>
      </c>
      <c r="C11" s="31">
        <v>3</v>
      </c>
      <c r="D11" s="31">
        <v>7</v>
      </c>
      <c r="E11" s="31">
        <v>1</v>
      </c>
      <c r="F11" s="31">
        <v>11</v>
      </c>
      <c r="G11" s="31">
        <f t="shared" si="0"/>
        <v>10</v>
      </c>
      <c r="H11" s="13">
        <f t="shared" si="1"/>
        <v>1000</v>
      </c>
    </row>
    <row r="12" spans="1:8" x14ac:dyDescent="0.25">
      <c r="A12" s="30" t="s">
        <v>13</v>
      </c>
      <c r="B12" s="31">
        <v>7</v>
      </c>
      <c r="C12" s="31">
        <v>6</v>
      </c>
      <c r="D12" s="31">
        <v>3</v>
      </c>
      <c r="E12" s="31">
        <v>12</v>
      </c>
      <c r="F12" s="31">
        <v>2</v>
      </c>
      <c r="G12" s="31">
        <f t="shared" si="0"/>
        <v>-10</v>
      </c>
      <c r="H12" s="13">
        <f t="shared" si="1"/>
        <v>-83.333333333333343</v>
      </c>
    </row>
    <row r="13" spans="1:8" x14ac:dyDescent="0.25">
      <c r="A13" s="4" t="s">
        <v>39</v>
      </c>
      <c r="B13" s="31">
        <v>1</v>
      </c>
      <c r="C13" s="31">
        <v>6</v>
      </c>
      <c r="D13" s="31">
        <v>5</v>
      </c>
      <c r="E13" s="31">
        <v>2</v>
      </c>
      <c r="F13" s="31">
        <v>10</v>
      </c>
      <c r="G13" s="31">
        <f t="shared" si="0"/>
        <v>8</v>
      </c>
      <c r="H13" s="11">
        <f t="shared" si="1"/>
        <v>400</v>
      </c>
    </row>
    <row r="14" spans="1:8" x14ac:dyDescent="0.25">
      <c r="A14" s="4" t="s">
        <v>40</v>
      </c>
      <c r="B14" s="31">
        <v>7</v>
      </c>
      <c r="C14" s="31">
        <v>1</v>
      </c>
      <c r="D14" s="31">
        <v>7</v>
      </c>
      <c r="E14" s="31">
        <v>6</v>
      </c>
      <c r="F14" s="31">
        <v>5</v>
      </c>
      <c r="G14" s="31">
        <f t="shared" si="0"/>
        <v>-1</v>
      </c>
      <c r="H14" s="11">
        <f t="shared" si="1"/>
        <v>-16.666666666666664</v>
      </c>
    </row>
    <row r="15" spans="1:8" x14ac:dyDescent="0.25">
      <c r="A15" s="17" t="s">
        <v>14</v>
      </c>
      <c r="B15" s="66">
        <f t="shared" ref="B15:D15" si="2">SUM(B11:B14)</f>
        <v>20</v>
      </c>
      <c r="C15" s="66">
        <f t="shared" si="2"/>
        <v>16</v>
      </c>
      <c r="D15" s="66">
        <f t="shared" si="2"/>
        <v>22</v>
      </c>
      <c r="E15" s="66">
        <f t="shared" ref="E15:F15" si="3">SUM(E11:E14)</f>
        <v>21</v>
      </c>
      <c r="F15" s="66">
        <f t="shared" si="3"/>
        <v>28</v>
      </c>
      <c r="G15" s="67">
        <f t="shared" si="0"/>
        <v>7</v>
      </c>
      <c r="H15" s="69">
        <f t="shared" si="1"/>
        <v>33.333333333333329</v>
      </c>
    </row>
    <row r="16" spans="1:8" x14ac:dyDescent="0.25">
      <c r="A16" s="20" t="s">
        <v>15</v>
      </c>
      <c r="B16" s="21">
        <f>B10+B15</f>
        <v>2602</v>
      </c>
      <c r="C16" s="21">
        <f>C10+C15</f>
        <v>2517</v>
      </c>
      <c r="D16" s="21">
        <f>D10+D15</f>
        <v>2631</v>
      </c>
      <c r="E16" s="21">
        <f>E10+E15</f>
        <v>2674</v>
      </c>
      <c r="F16" s="21">
        <f>F10+F15</f>
        <v>2672</v>
      </c>
      <c r="G16" s="21">
        <f t="shared" si="0"/>
        <v>-2</v>
      </c>
      <c r="H16" s="22">
        <f t="shared" si="1"/>
        <v>-7.4794315632011971E-2</v>
      </c>
    </row>
    <row r="17" spans="1:8" x14ac:dyDescent="0.25">
      <c r="A17" s="30" t="s">
        <v>16</v>
      </c>
      <c r="B17" s="31">
        <v>33</v>
      </c>
      <c r="C17" s="31">
        <v>31</v>
      </c>
      <c r="D17" s="31">
        <v>28</v>
      </c>
      <c r="E17" s="31">
        <v>23</v>
      </c>
      <c r="F17" s="31">
        <v>27</v>
      </c>
      <c r="G17" s="31">
        <f t="shared" si="0"/>
        <v>4</v>
      </c>
      <c r="H17" s="13">
        <f t="shared" si="1"/>
        <v>17.391304347826086</v>
      </c>
    </row>
    <row r="18" spans="1:8" x14ac:dyDescent="0.25">
      <c r="A18" s="30" t="s">
        <v>17</v>
      </c>
      <c r="B18" s="31">
        <v>24</v>
      </c>
      <c r="C18" s="31">
        <v>26</v>
      </c>
      <c r="D18" s="31">
        <v>20</v>
      </c>
      <c r="E18" s="31">
        <v>16</v>
      </c>
      <c r="F18" s="31">
        <v>16</v>
      </c>
      <c r="G18" s="31">
        <f t="shared" si="0"/>
        <v>0</v>
      </c>
      <c r="H18" s="13">
        <f t="shared" si="1"/>
        <v>0</v>
      </c>
    </row>
    <row r="19" spans="1:8" x14ac:dyDescent="0.25">
      <c r="A19" s="14" t="s">
        <v>18</v>
      </c>
      <c r="B19" s="15">
        <f>B17+B18</f>
        <v>57</v>
      </c>
      <c r="C19" s="15">
        <f>C17+C18</f>
        <v>57</v>
      </c>
      <c r="D19" s="15">
        <f>D17+D18</f>
        <v>48</v>
      </c>
      <c r="E19" s="15">
        <f>E17+E18</f>
        <v>39</v>
      </c>
      <c r="F19" s="15">
        <f>F17+F18</f>
        <v>43</v>
      </c>
      <c r="G19" s="15">
        <f t="shared" si="0"/>
        <v>4</v>
      </c>
      <c r="H19" s="16">
        <f t="shared" si="1"/>
        <v>10.256410256410255</v>
      </c>
    </row>
    <row r="20" spans="1:8" x14ac:dyDescent="0.25">
      <c r="A20" s="30" t="s">
        <v>19</v>
      </c>
      <c r="B20" s="31">
        <v>135</v>
      </c>
      <c r="C20" s="31">
        <v>136</v>
      </c>
      <c r="D20" s="31">
        <v>140</v>
      </c>
      <c r="E20" s="31">
        <v>162</v>
      </c>
      <c r="F20" s="31">
        <v>134</v>
      </c>
      <c r="G20" s="31">
        <f t="shared" si="0"/>
        <v>-28</v>
      </c>
      <c r="H20" s="13">
        <f t="shared" si="1"/>
        <v>-17.283950617283949</v>
      </c>
    </row>
    <row r="21" spans="1:8" x14ac:dyDescent="0.25">
      <c r="A21" s="30" t="s">
        <v>20</v>
      </c>
      <c r="B21" s="31">
        <v>142</v>
      </c>
      <c r="C21" s="31">
        <v>118</v>
      </c>
      <c r="D21" s="31">
        <v>125</v>
      </c>
      <c r="E21" s="31">
        <v>121</v>
      </c>
      <c r="F21" s="31">
        <v>143</v>
      </c>
      <c r="G21" s="31">
        <f t="shared" si="0"/>
        <v>22</v>
      </c>
      <c r="H21" s="13">
        <f t="shared" si="1"/>
        <v>18.181818181818183</v>
      </c>
    </row>
    <row r="22" spans="1:8" x14ac:dyDescent="0.25">
      <c r="A22" s="30" t="s">
        <v>21</v>
      </c>
      <c r="B22" s="31">
        <v>123</v>
      </c>
      <c r="C22" s="31">
        <v>127</v>
      </c>
      <c r="D22" s="31">
        <v>109</v>
      </c>
      <c r="E22" s="31">
        <v>110</v>
      </c>
      <c r="F22" s="31">
        <v>127</v>
      </c>
      <c r="G22" s="31">
        <f t="shared" si="0"/>
        <v>17</v>
      </c>
      <c r="H22" s="13">
        <f t="shared" si="1"/>
        <v>15.454545454545453</v>
      </c>
    </row>
    <row r="23" spans="1:8" x14ac:dyDescent="0.25">
      <c r="A23" s="14" t="s">
        <v>34</v>
      </c>
      <c r="B23" s="15">
        <f>B22+B21+B20</f>
        <v>400</v>
      </c>
      <c r="C23" s="15">
        <f>C22+C21+C20</f>
        <v>381</v>
      </c>
      <c r="D23" s="15">
        <f>D22+D21+D20</f>
        <v>374</v>
      </c>
      <c r="E23" s="15">
        <f>E22+E21+E20</f>
        <v>393</v>
      </c>
      <c r="F23" s="15">
        <f>F22+F21+F20</f>
        <v>404</v>
      </c>
      <c r="G23" s="15">
        <f t="shared" si="0"/>
        <v>11</v>
      </c>
      <c r="H23" s="16">
        <f t="shared" si="1"/>
        <v>2.7989821882951653</v>
      </c>
    </row>
    <row r="24" spans="1:8" x14ac:dyDescent="0.25">
      <c r="A24" s="30" t="s">
        <v>22</v>
      </c>
      <c r="B24" s="7"/>
      <c r="C24" s="7"/>
      <c r="D24" s="7"/>
      <c r="E24" s="7"/>
      <c r="F24" s="7"/>
      <c r="G24" s="7">
        <f t="shared" si="0"/>
        <v>0</v>
      </c>
      <c r="H24" s="16" t="e">
        <f t="shared" si="1"/>
        <v>#DIV/0!</v>
      </c>
    </row>
    <row r="25" spans="1:8" x14ac:dyDescent="0.25">
      <c r="A25" s="20" t="s">
        <v>23</v>
      </c>
      <c r="B25" s="21">
        <f t="shared" ref="B25:D25" si="4">B19+B23+B24</f>
        <v>457</v>
      </c>
      <c r="C25" s="21">
        <f t="shared" si="4"/>
        <v>438</v>
      </c>
      <c r="D25" s="21">
        <f t="shared" si="4"/>
        <v>422</v>
      </c>
      <c r="E25" s="21">
        <f t="shared" ref="E25:F25" si="5">E19+E23+E24</f>
        <v>432</v>
      </c>
      <c r="F25" s="21">
        <f t="shared" si="5"/>
        <v>447</v>
      </c>
      <c r="G25" s="21">
        <f t="shared" si="0"/>
        <v>15</v>
      </c>
      <c r="H25" s="22">
        <f t="shared" si="1"/>
        <v>3.4722222222222223</v>
      </c>
    </row>
    <row r="26" spans="1:8" x14ac:dyDescent="0.25">
      <c r="A26" s="30" t="s">
        <v>24</v>
      </c>
      <c r="B26" s="31">
        <v>351</v>
      </c>
      <c r="C26" s="31">
        <v>384</v>
      </c>
      <c r="D26" s="31">
        <v>338</v>
      </c>
      <c r="E26" s="31">
        <v>364</v>
      </c>
      <c r="F26" s="31">
        <v>377</v>
      </c>
      <c r="G26" s="31">
        <f t="shared" si="0"/>
        <v>13</v>
      </c>
      <c r="H26" s="13">
        <f t="shared" si="1"/>
        <v>3.5714285714285712</v>
      </c>
    </row>
    <row r="27" spans="1:8" x14ac:dyDescent="0.25">
      <c r="A27" s="30" t="s">
        <v>25</v>
      </c>
      <c r="B27" s="31">
        <v>285</v>
      </c>
      <c r="C27" s="31">
        <v>273</v>
      </c>
      <c r="D27" s="31">
        <v>272</v>
      </c>
      <c r="E27" s="31">
        <v>275</v>
      </c>
      <c r="F27" s="31">
        <v>299</v>
      </c>
      <c r="G27" s="31">
        <f t="shared" si="0"/>
        <v>24</v>
      </c>
      <c r="H27" s="13">
        <f t="shared" si="1"/>
        <v>8.7272727272727284</v>
      </c>
    </row>
    <row r="28" spans="1:8" x14ac:dyDescent="0.25">
      <c r="A28" s="30" t="s">
        <v>26</v>
      </c>
      <c r="B28" s="31">
        <v>84</v>
      </c>
      <c r="C28" s="31">
        <v>85</v>
      </c>
      <c r="D28" s="31">
        <v>87</v>
      </c>
      <c r="E28" s="31">
        <v>75</v>
      </c>
      <c r="F28" s="31">
        <v>74</v>
      </c>
      <c r="G28" s="31">
        <f t="shared" si="0"/>
        <v>-1</v>
      </c>
      <c r="H28" s="13">
        <f t="shared" si="1"/>
        <v>-1.3333333333333335</v>
      </c>
    </row>
    <row r="29" spans="1:8" x14ac:dyDescent="0.25">
      <c r="A29" s="14" t="s">
        <v>27</v>
      </c>
      <c r="B29" s="15">
        <f>SUM(B27:B28)</f>
        <v>369</v>
      </c>
      <c r="C29" s="15">
        <f>SUM(C27:C28)</f>
        <v>358</v>
      </c>
      <c r="D29" s="15">
        <f>SUM(D27:D28)</f>
        <v>359</v>
      </c>
      <c r="E29" s="15">
        <f>SUM(E27:E28)</f>
        <v>350</v>
      </c>
      <c r="F29" s="15">
        <f>SUM(F27:F28)</f>
        <v>373</v>
      </c>
      <c r="G29" s="15">
        <f t="shared" si="0"/>
        <v>23</v>
      </c>
      <c r="H29" s="16">
        <f t="shared" si="1"/>
        <v>6.5714285714285712</v>
      </c>
    </row>
    <row r="30" spans="1:8" x14ac:dyDescent="0.25">
      <c r="A30" s="30" t="s">
        <v>28</v>
      </c>
      <c r="B30" s="31">
        <v>292</v>
      </c>
      <c r="C30" s="31">
        <v>263</v>
      </c>
      <c r="D30" s="31">
        <v>274</v>
      </c>
      <c r="E30" s="31">
        <v>251</v>
      </c>
      <c r="F30" s="31">
        <v>263</v>
      </c>
      <c r="G30" s="31">
        <f t="shared" si="0"/>
        <v>12</v>
      </c>
      <c r="H30" s="13">
        <f t="shared" si="1"/>
        <v>4.7808764940239046</v>
      </c>
    </row>
    <row r="31" spans="1:8" x14ac:dyDescent="0.25">
      <c r="A31" s="30" t="s">
        <v>29</v>
      </c>
      <c r="B31" s="31">
        <v>104</v>
      </c>
      <c r="C31" s="31">
        <v>90</v>
      </c>
      <c r="D31" s="31">
        <v>86</v>
      </c>
      <c r="E31" s="31">
        <v>77</v>
      </c>
      <c r="F31" s="31">
        <v>90</v>
      </c>
      <c r="G31" s="31">
        <f t="shared" si="0"/>
        <v>13</v>
      </c>
      <c r="H31" s="13">
        <f t="shared" si="1"/>
        <v>16.883116883116884</v>
      </c>
    </row>
    <row r="32" spans="1:8" x14ac:dyDescent="0.25">
      <c r="A32" s="14" t="s">
        <v>30</v>
      </c>
      <c r="B32" s="15">
        <f>SUM(B30:B31)</f>
        <v>396</v>
      </c>
      <c r="C32" s="15">
        <f>SUM(C30:C31)</f>
        <v>353</v>
      </c>
      <c r="D32" s="15">
        <f>SUM(D30:D31)</f>
        <v>360</v>
      </c>
      <c r="E32" s="15">
        <f>SUM(E30:E31)</f>
        <v>328</v>
      </c>
      <c r="F32" s="15">
        <f>SUM(F30:F31)</f>
        <v>353</v>
      </c>
      <c r="G32" s="15">
        <f t="shared" si="0"/>
        <v>25</v>
      </c>
      <c r="H32" s="16">
        <f t="shared" si="1"/>
        <v>7.6219512195121952</v>
      </c>
    </row>
    <row r="33" spans="1:8" x14ac:dyDescent="0.25">
      <c r="A33" s="20" t="s">
        <v>31</v>
      </c>
      <c r="B33" s="21">
        <f>B32+B29+B26</f>
        <v>1116</v>
      </c>
      <c r="C33" s="21">
        <f>C32+C29+C26</f>
        <v>1095</v>
      </c>
      <c r="D33" s="21">
        <f>D32+D29+D26</f>
        <v>1057</v>
      </c>
      <c r="E33" s="21">
        <f>E32+E29+E26</f>
        <v>1042</v>
      </c>
      <c r="F33" s="21">
        <f>F32+F29+F26</f>
        <v>1103</v>
      </c>
      <c r="G33" s="21">
        <f t="shared" si="0"/>
        <v>61</v>
      </c>
      <c r="H33" s="22">
        <f t="shared" si="1"/>
        <v>5.8541266794625724</v>
      </c>
    </row>
    <row r="34" spans="1:8" ht="15.75" x14ac:dyDescent="0.25">
      <c r="A34" s="24" t="s">
        <v>32</v>
      </c>
      <c r="B34" s="25">
        <f>B33+B25+B16</f>
        <v>4175</v>
      </c>
      <c r="C34" s="25">
        <f>C33+C25+C16</f>
        <v>4050</v>
      </c>
      <c r="D34" s="25">
        <f>D33+D25+D16</f>
        <v>4110</v>
      </c>
      <c r="E34" s="25">
        <f>E33+E25+E16</f>
        <v>4148</v>
      </c>
      <c r="F34" s="25">
        <f>F33+F25+F16</f>
        <v>4222</v>
      </c>
      <c r="G34" s="25">
        <f t="shared" si="0"/>
        <v>74</v>
      </c>
      <c r="H34" s="26">
        <f t="shared" si="1"/>
        <v>1.7839922854387655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/>
  </sheetViews>
  <sheetFormatPr baseColWidth="10" defaultRowHeight="15" x14ac:dyDescent="0.25"/>
  <cols>
    <col min="1" max="1" width="24" customWidth="1"/>
  </cols>
  <sheetData>
    <row r="1" spans="1:8" x14ac:dyDescent="0.25">
      <c r="A1" s="8" t="s">
        <v>42</v>
      </c>
      <c r="B1" s="73" t="s">
        <v>0</v>
      </c>
      <c r="C1" s="73" t="s">
        <v>0</v>
      </c>
      <c r="D1" s="73" t="s">
        <v>0</v>
      </c>
      <c r="E1" s="73" t="s">
        <v>0</v>
      </c>
      <c r="F1" s="73" t="s">
        <v>0</v>
      </c>
      <c r="G1" s="27" t="s">
        <v>1</v>
      </c>
      <c r="H1" s="33"/>
    </row>
    <row r="2" spans="1:8" x14ac:dyDescent="0.25">
      <c r="A2" s="28" t="s">
        <v>35</v>
      </c>
      <c r="B2" s="72" t="s">
        <v>64</v>
      </c>
      <c r="C2" s="72" t="s">
        <v>65</v>
      </c>
      <c r="D2" s="72" t="s">
        <v>66</v>
      </c>
      <c r="E2" s="72" t="s">
        <v>67</v>
      </c>
      <c r="F2" s="72" t="s">
        <v>70</v>
      </c>
      <c r="G2" s="29" t="s">
        <v>3</v>
      </c>
      <c r="H2" s="34" t="s">
        <v>4</v>
      </c>
    </row>
    <row r="3" spans="1:8" x14ac:dyDescent="0.25">
      <c r="A3" s="30" t="s">
        <v>5</v>
      </c>
      <c r="B3" s="31">
        <v>622</v>
      </c>
      <c r="C3" s="31">
        <v>608</v>
      </c>
      <c r="D3" s="31">
        <v>713</v>
      </c>
      <c r="E3" s="31">
        <v>684</v>
      </c>
      <c r="F3" s="31">
        <v>635</v>
      </c>
      <c r="G3" s="31">
        <f>F3-E3</f>
        <v>-49</v>
      </c>
      <c r="H3" s="13">
        <f>G3/E3*100</f>
        <v>-7.1637426900584789</v>
      </c>
    </row>
    <row r="4" spans="1:8" x14ac:dyDescent="0.25">
      <c r="A4" s="30" t="s">
        <v>6</v>
      </c>
      <c r="B4" s="31">
        <v>642</v>
      </c>
      <c r="C4" s="31">
        <v>593</v>
      </c>
      <c r="D4" s="31">
        <v>627</v>
      </c>
      <c r="E4" s="31">
        <v>717</v>
      </c>
      <c r="F4" s="31">
        <v>659</v>
      </c>
      <c r="G4" s="31">
        <f t="shared" ref="G4:G36" si="0">F4-E4</f>
        <v>-58</v>
      </c>
      <c r="H4" s="13">
        <f t="shared" ref="H4:H36" si="1">G4/E4*100</f>
        <v>-8.0892608089260811</v>
      </c>
    </row>
    <row r="5" spans="1:8" x14ac:dyDescent="0.25">
      <c r="A5" s="30" t="s">
        <v>7</v>
      </c>
      <c r="B5" s="31">
        <v>613</v>
      </c>
      <c r="C5" s="31">
        <v>632</v>
      </c>
      <c r="D5" s="31">
        <v>597</v>
      </c>
      <c r="E5" s="31">
        <v>610</v>
      </c>
      <c r="F5" s="31">
        <v>667</v>
      </c>
      <c r="G5" s="31">
        <f t="shared" si="0"/>
        <v>57</v>
      </c>
      <c r="H5" s="13">
        <f t="shared" si="1"/>
        <v>9.3442622950819683</v>
      </c>
    </row>
    <row r="6" spans="1:8" x14ac:dyDescent="0.25">
      <c r="A6" s="30" t="s">
        <v>8</v>
      </c>
      <c r="B6" s="31">
        <v>630</v>
      </c>
      <c r="C6" s="31">
        <v>583</v>
      </c>
      <c r="D6" s="31">
        <v>605</v>
      </c>
      <c r="E6" s="31">
        <v>553</v>
      </c>
      <c r="F6" s="31">
        <v>601</v>
      </c>
      <c r="G6" s="31">
        <f t="shared" si="0"/>
        <v>48</v>
      </c>
      <c r="H6" s="13">
        <f t="shared" si="1"/>
        <v>8.679927667269439</v>
      </c>
    </row>
    <row r="7" spans="1:8" x14ac:dyDescent="0.25">
      <c r="A7" s="17" t="s">
        <v>9</v>
      </c>
      <c r="B7" s="18">
        <f>SUM(B3:B6)</f>
        <v>2507</v>
      </c>
      <c r="C7" s="18">
        <f>SUM(C3:C6)</f>
        <v>2416</v>
      </c>
      <c r="D7" s="18">
        <f>SUM(D3:D6)</f>
        <v>2542</v>
      </c>
      <c r="E7" s="18">
        <f>SUM(E3:E6)</f>
        <v>2564</v>
      </c>
      <c r="F7" s="18">
        <f>SUM(F3:F6)</f>
        <v>2562</v>
      </c>
      <c r="G7" s="18">
        <f t="shared" si="0"/>
        <v>-2</v>
      </c>
      <c r="H7" s="19">
        <f t="shared" si="1"/>
        <v>-7.8003120124804995E-2</v>
      </c>
    </row>
    <row r="8" spans="1:8" x14ac:dyDescent="0.25">
      <c r="A8" s="30" t="s">
        <v>10</v>
      </c>
      <c r="B8" s="37">
        <v>8</v>
      </c>
      <c r="C8" s="37">
        <v>10</v>
      </c>
      <c r="D8" s="37">
        <v>8</v>
      </c>
      <c r="E8" s="37">
        <v>8</v>
      </c>
      <c r="F8" s="37">
        <v>9</v>
      </c>
      <c r="G8" s="37">
        <f t="shared" si="0"/>
        <v>1</v>
      </c>
      <c r="H8" s="38">
        <f t="shared" si="1"/>
        <v>12.5</v>
      </c>
    </row>
    <row r="9" spans="1:8" x14ac:dyDescent="0.25">
      <c r="A9" s="17" t="s">
        <v>11</v>
      </c>
      <c r="B9" s="66">
        <f>SUM(B7:B8)</f>
        <v>2515</v>
      </c>
      <c r="C9" s="66">
        <f>SUM(C7:C8)</f>
        <v>2426</v>
      </c>
      <c r="D9" s="66">
        <f>SUM(D7:D8)</f>
        <v>2550</v>
      </c>
      <c r="E9" s="66">
        <f>SUM(E7:E8)</f>
        <v>2572</v>
      </c>
      <c r="F9" s="66">
        <f>SUM(F7:F8)</f>
        <v>2571</v>
      </c>
      <c r="G9" s="68">
        <f t="shared" si="0"/>
        <v>-1</v>
      </c>
      <c r="H9" s="19">
        <f t="shared" si="1"/>
        <v>-3.8880248833592534E-2</v>
      </c>
    </row>
    <row r="10" spans="1:8" x14ac:dyDescent="0.25">
      <c r="A10" s="30" t="s">
        <v>12</v>
      </c>
      <c r="B10" s="31">
        <v>5</v>
      </c>
      <c r="C10" s="31">
        <v>3</v>
      </c>
      <c r="D10" s="31">
        <v>7</v>
      </c>
      <c r="E10" s="31">
        <v>1</v>
      </c>
      <c r="F10" s="31">
        <v>11</v>
      </c>
      <c r="G10" s="31">
        <f t="shared" si="0"/>
        <v>10</v>
      </c>
      <c r="H10" s="11">
        <f t="shared" si="1"/>
        <v>1000</v>
      </c>
    </row>
    <row r="11" spans="1:8" x14ac:dyDescent="0.25">
      <c r="A11" s="30" t="s">
        <v>13</v>
      </c>
      <c r="B11" s="31">
        <v>7</v>
      </c>
      <c r="C11" s="31">
        <v>6</v>
      </c>
      <c r="D11" s="31">
        <v>3</v>
      </c>
      <c r="E11" s="31">
        <v>12</v>
      </c>
      <c r="F11" s="31">
        <v>2</v>
      </c>
      <c r="G11" s="31">
        <f t="shared" si="0"/>
        <v>-10</v>
      </c>
      <c r="H11" s="11">
        <f t="shared" si="1"/>
        <v>-83.333333333333343</v>
      </c>
    </row>
    <row r="12" spans="1:8" x14ac:dyDescent="0.25">
      <c r="A12" s="4" t="s">
        <v>39</v>
      </c>
      <c r="B12" s="31">
        <v>1</v>
      </c>
      <c r="C12" s="31">
        <v>6</v>
      </c>
      <c r="D12" s="31">
        <v>5</v>
      </c>
      <c r="E12" s="31">
        <v>2</v>
      </c>
      <c r="F12" s="31">
        <v>10</v>
      </c>
      <c r="G12" s="31">
        <f t="shared" si="0"/>
        <v>8</v>
      </c>
      <c r="H12" s="11">
        <f t="shared" si="1"/>
        <v>400</v>
      </c>
    </row>
    <row r="13" spans="1:8" x14ac:dyDescent="0.25">
      <c r="A13" s="4" t="s">
        <v>40</v>
      </c>
      <c r="B13" s="31">
        <v>7</v>
      </c>
      <c r="C13" s="31">
        <v>1</v>
      </c>
      <c r="D13" s="31">
        <v>7</v>
      </c>
      <c r="E13" s="31">
        <v>6</v>
      </c>
      <c r="F13" s="31">
        <v>5</v>
      </c>
      <c r="G13" s="31">
        <f t="shared" si="0"/>
        <v>-1</v>
      </c>
      <c r="H13" s="11">
        <f t="shared" si="1"/>
        <v>-16.666666666666664</v>
      </c>
    </row>
    <row r="14" spans="1:8" x14ac:dyDescent="0.25">
      <c r="A14" s="17" t="s">
        <v>14</v>
      </c>
      <c r="B14" s="66">
        <f>SUM(B10:B13)</f>
        <v>20</v>
      </c>
      <c r="C14" s="66">
        <f>SUM(C10:C13)</f>
        <v>16</v>
      </c>
      <c r="D14" s="66">
        <f>SUM(D10:D13)</f>
        <v>22</v>
      </c>
      <c r="E14" s="66">
        <f>SUM(E10:E13)</f>
        <v>21</v>
      </c>
      <c r="F14" s="66">
        <f>SUM(F10:F13)</f>
        <v>28</v>
      </c>
      <c r="G14" s="67">
        <f t="shared" si="0"/>
        <v>7</v>
      </c>
      <c r="H14" s="70">
        <f t="shared" si="1"/>
        <v>33.333333333333329</v>
      </c>
    </row>
    <row r="15" spans="1:8" x14ac:dyDescent="0.25">
      <c r="A15" s="20" t="s">
        <v>15</v>
      </c>
      <c r="B15" s="21">
        <f>B9+B14</f>
        <v>2535</v>
      </c>
      <c r="C15" s="21">
        <f>C9+C14</f>
        <v>2442</v>
      </c>
      <c r="D15" s="21">
        <f>D9+D14</f>
        <v>2572</v>
      </c>
      <c r="E15" s="21">
        <f>E9+E14</f>
        <v>2593</v>
      </c>
      <c r="F15" s="21">
        <f>F9+F14</f>
        <v>2599</v>
      </c>
      <c r="G15" s="21">
        <f t="shared" si="0"/>
        <v>6</v>
      </c>
      <c r="H15" s="22">
        <f t="shared" si="1"/>
        <v>0.23139220979560357</v>
      </c>
    </row>
    <row r="16" spans="1:8" x14ac:dyDescent="0.25">
      <c r="A16" s="30" t="s">
        <v>7</v>
      </c>
      <c r="B16" s="31">
        <v>20</v>
      </c>
      <c r="C16" s="31">
        <v>18</v>
      </c>
      <c r="D16" s="31">
        <v>15</v>
      </c>
      <c r="E16" s="31">
        <v>21</v>
      </c>
      <c r="F16" s="31">
        <v>20</v>
      </c>
      <c r="G16" s="31">
        <f t="shared" si="0"/>
        <v>-1</v>
      </c>
      <c r="H16" s="13">
        <f t="shared" si="1"/>
        <v>-4.7619047619047619</v>
      </c>
    </row>
    <row r="17" spans="1:8" x14ac:dyDescent="0.25">
      <c r="A17" s="30" t="s">
        <v>8</v>
      </c>
      <c r="B17" s="31">
        <v>37</v>
      </c>
      <c r="C17" s="31">
        <v>45</v>
      </c>
      <c r="D17" s="31">
        <v>38</v>
      </c>
      <c r="E17" s="31">
        <v>49</v>
      </c>
      <c r="F17" s="31">
        <v>42</v>
      </c>
      <c r="G17" s="31">
        <f t="shared" si="0"/>
        <v>-7</v>
      </c>
      <c r="H17" s="13">
        <f t="shared" si="1"/>
        <v>-14.285714285714285</v>
      </c>
    </row>
    <row r="18" spans="1:8" x14ac:dyDescent="0.25">
      <c r="A18" s="30" t="s">
        <v>45</v>
      </c>
      <c r="B18" s="74"/>
      <c r="C18" s="31">
        <v>2</v>
      </c>
      <c r="D18" s="31">
        <v>0</v>
      </c>
      <c r="E18" s="31">
        <v>0</v>
      </c>
      <c r="F18" s="31">
        <v>0</v>
      </c>
      <c r="G18" s="31">
        <f t="shared" si="0"/>
        <v>0</v>
      </c>
      <c r="H18" s="13"/>
    </row>
    <row r="19" spans="1:8" x14ac:dyDescent="0.25">
      <c r="A19" s="30" t="s">
        <v>10</v>
      </c>
      <c r="B19" s="31">
        <v>10</v>
      </c>
      <c r="C19" s="31">
        <v>10</v>
      </c>
      <c r="D19" s="31">
        <v>6</v>
      </c>
      <c r="E19" s="31">
        <v>11</v>
      </c>
      <c r="F19" s="31">
        <v>11</v>
      </c>
      <c r="G19" s="31">
        <f t="shared" si="0"/>
        <v>0</v>
      </c>
      <c r="H19" s="13">
        <f t="shared" si="1"/>
        <v>0</v>
      </c>
    </row>
    <row r="20" spans="1:8" x14ac:dyDescent="0.25">
      <c r="A20" s="30" t="s">
        <v>16</v>
      </c>
      <c r="B20" s="31">
        <v>33</v>
      </c>
      <c r="C20" s="31">
        <v>31</v>
      </c>
      <c r="D20" s="31">
        <v>28</v>
      </c>
      <c r="E20" s="31">
        <v>23</v>
      </c>
      <c r="F20" s="31">
        <v>27</v>
      </c>
      <c r="G20" s="31">
        <f t="shared" si="0"/>
        <v>4</v>
      </c>
      <c r="H20" s="13">
        <f t="shared" si="1"/>
        <v>17.391304347826086</v>
      </c>
    </row>
    <row r="21" spans="1:8" x14ac:dyDescent="0.25">
      <c r="A21" s="30" t="s">
        <v>17</v>
      </c>
      <c r="B21" s="31">
        <v>24</v>
      </c>
      <c r="C21" s="31">
        <v>26</v>
      </c>
      <c r="D21" s="31">
        <v>20</v>
      </c>
      <c r="E21" s="31">
        <v>16</v>
      </c>
      <c r="F21" s="31">
        <v>16</v>
      </c>
      <c r="G21" s="31">
        <f t="shared" si="0"/>
        <v>0</v>
      </c>
      <c r="H21" s="13">
        <f t="shared" si="1"/>
        <v>0</v>
      </c>
    </row>
    <row r="22" spans="1:8" x14ac:dyDescent="0.25">
      <c r="A22" s="14" t="s">
        <v>18</v>
      </c>
      <c r="B22" s="15">
        <f>SUM(B20:B21)</f>
        <v>57</v>
      </c>
      <c r="C22" s="15">
        <f>SUM(C20:C21)</f>
        <v>57</v>
      </c>
      <c r="D22" s="15">
        <f>SUM(D20:D21)</f>
        <v>48</v>
      </c>
      <c r="E22" s="15">
        <f>SUM(E20:E21)</f>
        <v>39</v>
      </c>
      <c r="F22" s="15">
        <f>SUM(F20:F21)</f>
        <v>43</v>
      </c>
      <c r="G22" s="15">
        <f t="shared" si="0"/>
        <v>4</v>
      </c>
      <c r="H22" s="16">
        <f t="shared" si="1"/>
        <v>10.256410256410255</v>
      </c>
    </row>
    <row r="23" spans="1:8" x14ac:dyDescent="0.25">
      <c r="A23" s="30" t="s">
        <v>19</v>
      </c>
      <c r="B23" s="31">
        <v>135</v>
      </c>
      <c r="C23" s="31">
        <v>136</v>
      </c>
      <c r="D23" s="31">
        <v>140</v>
      </c>
      <c r="E23" s="31">
        <v>162</v>
      </c>
      <c r="F23" s="31">
        <v>134</v>
      </c>
      <c r="G23" s="31">
        <f t="shared" si="0"/>
        <v>-28</v>
      </c>
      <c r="H23" s="13">
        <f t="shared" si="1"/>
        <v>-17.283950617283949</v>
      </c>
    </row>
    <row r="24" spans="1:8" x14ac:dyDescent="0.25">
      <c r="A24" s="30" t="s">
        <v>20</v>
      </c>
      <c r="B24" s="31">
        <v>142</v>
      </c>
      <c r="C24" s="31">
        <v>118</v>
      </c>
      <c r="D24" s="31">
        <v>125</v>
      </c>
      <c r="E24" s="31">
        <v>121</v>
      </c>
      <c r="F24" s="31">
        <v>143</v>
      </c>
      <c r="G24" s="31">
        <f t="shared" si="0"/>
        <v>22</v>
      </c>
      <c r="H24" s="13">
        <f t="shared" si="1"/>
        <v>18.181818181818183</v>
      </c>
    </row>
    <row r="25" spans="1:8" x14ac:dyDescent="0.25">
      <c r="A25" s="30" t="s">
        <v>21</v>
      </c>
      <c r="B25" s="31">
        <v>123</v>
      </c>
      <c r="C25" s="31">
        <v>127</v>
      </c>
      <c r="D25" s="31">
        <v>109</v>
      </c>
      <c r="E25" s="31">
        <v>110</v>
      </c>
      <c r="F25" s="31">
        <v>127</v>
      </c>
      <c r="G25" s="31">
        <f t="shared" si="0"/>
        <v>17</v>
      </c>
      <c r="H25" s="13">
        <f t="shared" si="1"/>
        <v>15.454545454545453</v>
      </c>
    </row>
    <row r="26" spans="1:8" x14ac:dyDescent="0.25">
      <c r="A26" s="14" t="s">
        <v>34</v>
      </c>
      <c r="B26" s="15">
        <f>SUM(B23:B25)</f>
        <v>400</v>
      </c>
      <c r="C26" s="15">
        <f>SUM(C23:C25)</f>
        <v>381</v>
      </c>
      <c r="D26" s="15">
        <f>SUM(D23:D25)</f>
        <v>374</v>
      </c>
      <c r="E26" s="15">
        <f>SUM(E23:E25)</f>
        <v>393</v>
      </c>
      <c r="F26" s="15">
        <f>SUM(F23:F25)</f>
        <v>404</v>
      </c>
      <c r="G26" s="15">
        <f t="shared" si="0"/>
        <v>11</v>
      </c>
      <c r="H26" s="16">
        <f t="shared" si="1"/>
        <v>2.7989821882951653</v>
      </c>
    </row>
    <row r="27" spans="1:8" x14ac:dyDescent="0.25">
      <c r="A27" s="23" t="s">
        <v>22</v>
      </c>
      <c r="B27" s="7"/>
      <c r="C27" s="7"/>
      <c r="D27" s="7"/>
      <c r="E27" s="7"/>
      <c r="F27" s="7"/>
      <c r="G27" s="15">
        <f t="shared" si="0"/>
        <v>0</v>
      </c>
      <c r="H27" s="16"/>
    </row>
    <row r="28" spans="1:8" x14ac:dyDescent="0.25">
      <c r="A28" s="30" t="s">
        <v>24</v>
      </c>
      <c r="B28" s="31">
        <v>351</v>
      </c>
      <c r="C28" s="31">
        <v>384</v>
      </c>
      <c r="D28" s="31">
        <v>338</v>
      </c>
      <c r="E28" s="31">
        <v>364</v>
      </c>
      <c r="F28" s="31">
        <v>377</v>
      </c>
      <c r="G28" s="31">
        <f t="shared" si="0"/>
        <v>13</v>
      </c>
      <c r="H28" s="13">
        <f t="shared" si="1"/>
        <v>3.5714285714285712</v>
      </c>
    </row>
    <row r="29" spans="1:8" x14ac:dyDescent="0.25">
      <c r="A29" s="30" t="s">
        <v>25</v>
      </c>
      <c r="B29" s="31">
        <v>285</v>
      </c>
      <c r="C29" s="31">
        <v>273</v>
      </c>
      <c r="D29" s="31">
        <v>272</v>
      </c>
      <c r="E29" s="31">
        <v>275</v>
      </c>
      <c r="F29" s="31">
        <v>299</v>
      </c>
      <c r="G29" s="31">
        <f t="shared" si="0"/>
        <v>24</v>
      </c>
      <c r="H29" s="13">
        <f t="shared" si="1"/>
        <v>8.7272727272727284</v>
      </c>
    </row>
    <row r="30" spans="1:8" x14ac:dyDescent="0.25">
      <c r="A30" s="30" t="s">
        <v>26</v>
      </c>
      <c r="B30" s="31">
        <v>84</v>
      </c>
      <c r="C30" s="31">
        <v>85</v>
      </c>
      <c r="D30" s="31">
        <v>87</v>
      </c>
      <c r="E30" s="31">
        <v>75</v>
      </c>
      <c r="F30" s="31">
        <v>74</v>
      </c>
      <c r="G30" s="31">
        <f t="shared" si="0"/>
        <v>-1</v>
      </c>
      <c r="H30" s="13">
        <f t="shared" si="1"/>
        <v>-1.3333333333333335</v>
      </c>
    </row>
    <row r="31" spans="1:8" x14ac:dyDescent="0.25">
      <c r="A31" s="14" t="s">
        <v>27</v>
      </c>
      <c r="B31" s="15">
        <f>B29+B30</f>
        <v>369</v>
      </c>
      <c r="C31" s="15">
        <f>C29+C30</f>
        <v>358</v>
      </c>
      <c r="D31" s="15">
        <f>D29+D30</f>
        <v>359</v>
      </c>
      <c r="E31" s="15">
        <f>E29+E30</f>
        <v>350</v>
      </c>
      <c r="F31" s="15">
        <f>F29+F30</f>
        <v>373</v>
      </c>
      <c r="G31" s="15">
        <f t="shared" si="0"/>
        <v>23</v>
      </c>
      <c r="H31" s="16">
        <f t="shared" si="1"/>
        <v>6.5714285714285712</v>
      </c>
    </row>
    <row r="32" spans="1:8" x14ac:dyDescent="0.25">
      <c r="A32" s="30" t="s">
        <v>28</v>
      </c>
      <c r="B32" s="31">
        <v>292</v>
      </c>
      <c r="C32" s="31">
        <v>263</v>
      </c>
      <c r="D32" s="31">
        <v>274</v>
      </c>
      <c r="E32" s="31">
        <v>251</v>
      </c>
      <c r="F32" s="31">
        <v>263</v>
      </c>
      <c r="G32" s="31">
        <f t="shared" si="0"/>
        <v>12</v>
      </c>
      <c r="H32" s="13">
        <f t="shared" si="1"/>
        <v>4.7808764940239046</v>
      </c>
    </row>
    <row r="33" spans="1:8" x14ac:dyDescent="0.25">
      <c r="A33" s="30" t="s">
        <v>29</v>
      </c>
      <c r="B33" s="31">
        <v>104</v>
      </c>
      <c r="C33" s="31">
        <v>90</v>
      </c>
      <c r="D33" s="31">
        <v>86</v>
      </c>
      <c r="E33" s="31">
        <v>77</v>
      </c>
      <c r="F33" s="31">
        <v>90</v>
      </c>
      <c r="G33" s="31">
        <f t="shared" si="0"/>
        <v>13</v>
      </c>
      <c r="H33" s="13">
        <f t="shared" si="1"/>
        <v>16.883116883116884</v>
      </c>
    </row>
    <row r="34" spans="1:8" x14ac:dyDescent="0.25">
      <c r="A34" s="14" t="s">
        <v>30</v>
      </c>
      <c r="B34" s="15">
        <f>B32+B33</f>
        <v>396</v>
      </c>
      <c r="C34" s="15">
        <f>C32+C33</f>
        <v>353</v>
      </c>
      <c r="D34" s="15">
        <f>D32+D33</f>
        <v>360</v>
      </c>
      <c r="E34" s="15">
        <f>E32+E33</f>
        <v>328</v>
      </c>
      <c r="F34" s="15">
        <f>F32+F33</f>
        <v>353</v>
      </c>
      <c r="G34" s="15">
        <f t="shared" si="0"/>
        <v>25</v>
      </c>
      <c r="H34" s="16">
        <f t="shared" si="1"/>
        <v>7.6219512195121952</v>
      </c>
    </row>
    <row r="35" spans="1:8" x14ac:dyDescent="0.25">
      <c r="A35" s="20" t="s">
        <v>31</v>
      </c>
      <c r="B35" s="21">
        <f t="shared" ref="B35:E35" si="2">B16+B17+B18+B19+B22+B26+B27+B28+B31+B34</f>
        <v>1640</v>
      </c>
      <c r="C35" s="21">
        <f t="shared" si="2"/>
        <v>1608</v>
      </c>
      <c r="D35" s="21">
        <f t="shared" si="2"/>
        <v>1538</v>
      </c>
      <c r="E35" s="21">
        <f t="shared" si="2"/>
        <v>1555</v>
      </c>
      <c r="F35" s="21">
        <f t="shared" ref="F35" si="3">F16+F17+F18+F19+F22+F26+F27+F28+F31+F34</f>
        <v>1623</v>
      </c>
      <c r="G35" s="21">
        <f t="shared" si="0"/>
        <v>68</v>
      </c>
      <c r="H35" s="22">
        <f t="shared" si="1"/>
        <v>4.372990353697749</v>
      </c>
    </row>
    <row r="36" spans="1:8" ht="15.75" x14ac:dyDescent="0.25">
      <c r="A36" s="24" t="s">
        <v>32</v>
      </c>
      <c r="B36" s="25">
        <f t="shared" ref="B36:E36" si="4">B35+B15</f>
        <v>4175</v>
      </c>
      <c r="C36" s="25">
        <f t="shared" si="4"/>
        <v>4050</v>
      </c>
      <c r="D36" s="25">
        <f t="shared" si="4"/>
        <v>4110</v>
      </c>
      <c r="E36" s="25">
        <f t="shared" si="4"/>
        <v>4148</v>
      </c>
      <c r="F36" s="25">
        <f t="shared" ref="F36" si="5">F35+F15</f>
        <v>4222</v>
      </c>
      <c r="G36" s="25">
        <f t="shared" si="0"/>
        <v>74</v>
      </c>
      <c r="H36" s="26">
        <f t="shared" si="1"/>
        <v>1.7839922854387655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baseColWidth="10" defaultRowHeight="15" x14ac:dyDescent="0.25"/>
  <cols>
    <col min="1" max="1" width="26.85546875" customWidth="1"/>
  </cols>
  <sheetData>
    <row r="1" spans="1:8" x14ac:dyDescent="0.25">
      <c r="A1" s="8" t="s">
        <v>43</v>
      </c>
      <c r="B1" s="73" t="s">
        <v>0</v>
      </c>
      <c r="C1" s="73" t="s">
        <v>0</v>
      </c>
      <c r="D1" s="73" t="s">
        <v>0</v>
      </c>
      <c r="E1" s="73" t="s">
        <v>0</v>
      </c>
      <c r="F1" s="73" t="s">
        <v>0</v>
      </c>
      <c r="G1" s="27" t="s">
        <v>1</v>
      </c>
      <c r="H1" s="33"/>
    </row>
    <row r="2" spans="1:8" x14ac:dyDescent="0.25">
      <c r="A2" s="28" t="s">
        <v>2</v>
      </c>
      <c r="B2" s="72" t="s">
        <v>64</v>
      </c>
      <c r="C2" s="72" t="s">
        <v>65</v>
      </c>
      <c r="D2" s="72" t="s">
        <v>66</v>
      </c>
      <c r="E2" s="72" t="s">
        <v>67</v>
      </c>
      <c r="F2" s="72" t="s">
        <v>70</v>
      </c>
      <c r="G2" s="29" t="s">
        <v>3</v>
      </c>
      <c r="H2" s="34" t="s">
        <v>4</v>
      </c>
    </row>
    <row r="3" spans="1:8" x14ac:dyDescent="0.25">
      <c r="A3" s="30" t="s">
        <v>5</v>
      </c>
      <c r="B3" s="31">
        <v>1211</v>
      </c>
      <c r="C3" s="31">
        <v>1157</v>
      </c>
      <c r="D3" s="31">
        <v>1188</v>
      </c>
      <c r="E3" s="31">
        <v>1173</v>
      </c>
      <c r="F3" s="31">
        <v>1216</v>
      </c>
      <c r="G3" s="31">
        <f>F3-E3</f>
        <v>43</v>
      </c>
      <c r="H3" s="13">
        <f>G3/E3*100</f>
        <v>3.6658141517476555</v>
      </c>
    </row>
    <row r="4" spans="1:8" x14ac:dyDescent="0.25">
      <c r="A4" s="30" t="s">
        <v>6</v>
      </c>
      <c r="B4" s="31">
        <v>1130</v>
      </c>
      <c r="C4" s="31">
        <v>1205</v>
      </c>
      <c r="D4" s="31">
        <v>1139</v>
      </c>
      <c r="E4" s="31">
        <v>1175</v>
      </c>
      <c r="F4" s="31">
        <v>1139</v>
      </c>
      <c r="G4" s="31">
        <f t="shared" ref="G4:G34" si="0">F4-E4</f>
        <v>-36</v>
      </c>
      <c r="H4" s="13">
        <f t="shared" ref="H4:H34" si="1">G4/E4*100</f>
        <v>-3.0638297872340425</v>
      </c>
    </row>
    <row r="5" spans="1:8" x14ac:dyDescent="0.25">
      <c r="A5" s="30" t="s">
        <v>7</v>
      </c>
      <c r="B5" s="31">
        <v>1162</v>
      </c>
      <c r="C5" s="31">
        <v>1111</v>
      </c>
      <c r="D5" s="31">
        <v>1182</v>
      </c>
      <c r="E5" s="31">
        <v>1137</v>
      </c>
      <c r="F5" s="31">
        <v>1150</v>
      </c>
      <c r="G5" s="31">
        <f t="shared" si="0"/>
        <v>13</v>
      </c>
      <c r="H5" s="13">
        <f t="shared" si="1"/>
        <v>1.1433597185576077</v>
      </c>
    </row>
    <row r="6" spans="1:8" x14ac:dyDescent="0.25">
      <c r="A6" s="30" t="s">
        <v>8</v>
      </c>
      <c r="B6" s="31">
        <v>1133</v>
      </c>
      <c r="C6" s="31">
        <v>1168</v>
      </c>
      <c r="D6" s="31">
        <v>1137</v>
      </c>
      <c r="E6" s="31">
        <v>1200</v>
      </c>
      <c r="F6" s="31">
        <v>1138</v>
      </c>
      <c r="G6" s="31">
        <f t="shared" si="0"/>
        <v>-62</v>
      </c>
      <c r="H6" s="13">
        <f t="shared" si="1"/>
        <v>-5.166666666666667</v>
      </c>
    </row>
    <row r="7" spans="1:8" x14ac:dyDescent="0.25">
      <c r="A7" s="17" t="s">
        <v>9</v>
      </c>
      <c r="B7" s="18">
        <f>SUM(B3:B6)</f>
        <v>4636</v>
      </c>
      <c r="C7" s="18">
        <f>SUM(C3:C6)</f>
        <v>4641</v>
      </c>
      <c r="D7" s="18">
        <f>SUM(D3:D6)</f>
        <v>4646</v>
      </c>
      <c r="E7" s="18">
        <f>SUM(E3:E6)</f>
        <v>4685</v>
      </c>
      <c r="F7" s="18">
        <f>SUM(F3:F6)</f>
        <v>4643</v>
      </c>
      <c r="G7" s="18">
        <f t="shared" si="0"/>
        <v>-42</v>
      </c>
      <c r="H7" s="19">
        <f t="shared" si="1"/>
        <v>-0.89647812166488794</v>
      </c>
    </row>
    <row r="8" spans="1:8" x14ac:dyDescent="0.25">
      <c r="A8" s="39" t="s">
        <v>45</v>
      </c>
      <c r="B8" s="40"/>
      <c r="C8" s="40"/>
      <c r="D8" s="40"/>
      <c r="E8" s="40"/>
      <c r="F8" s="40"/>
      <c r="G8" s="40">
        <f t="shared" si="0"/>
        <v>0</v>
      </c>
      <c r="H8" s="41" t="e">
        <f t="shared" si="1"/>
        <v>#DIV/0!</v>
      </c>
    </row>
    <row r="9" spans="1:8" x14ac:dyDescent="0.25">
      <c r="A9" s="30" t="s">
        <v>10</v>
      </c>
      <c r="B9" s="31">
        <v>16</v>
      </c>
      <c r="C9" s="31">
        <v>19</v>
      </c>
      <c r="D9" s="31">
        <v>13</v>
      </c>
      <c r="E9" s="31">
        <v>16</v>
      </c>
      <c r="F9" s="31">
        <v>21</v>
      </c>
      <c r="G9" s="31">
        <f t="shared" si="0"/>
        <v>5</v>
      </c>
      <c r="H9" s="13">
        <f t="shared" si="1"/>
        <v>31.25</v>
      </c>
    </row>
    <row r="10" spans="1:8" x14ac:dyDescent="0.25">
      <c r="A10" s="17" t="s">
        <v>11</v>
      </c>
      <c r="B10" s="66">
        <f>B9+B8+B7</f>
        <v>4652</v>
      </c>
      <c r="C10" s="66">
        <f>C9+C8+C7</f>
        <v>4660</v>
      </c>
      <c r="D10" s="66">
        <f>D9+D8+D7</f>
        <v>4659</v>
      </c>
      <c r="E10" s="66">
        <f>E9+E8+E7</f>
        <v>4701</v>
      </c>
      <c r="F10" s="66">
        <f>F9+F8+F7</f>
        <v>4664</v>
      </c>
      <c r="G10" s="67">
        <f t="shared" si="0"/>
        <v>-37</v>
      </c>
      <c r="H10" s="19">
        <f t="shared" si="1"/>
        <v>-0.78706658157838749</v>
      </c>
    </row>
    <row r="11" spans="1:8" x14ac:dyDescent="0.25">
      <c r="A11" s="4" t="s">
        <v>12</v>
      </c>
      <c r="B11" s="31">
        <v>1</v>
      </c>
      <c r="C11" s="31">
        <v>2</v>
      </c>
      <c r="D11" s="31">
        <v>3</v>
      </c>
      <c r="E11" s="31">
        <v>3</v>
      </c>
      <c r="F11" s="31">
        <v>4</v>
      </c>
      <c r="G11" s="31">
        <f t="shared" si="0"/>
        <v>1</v>
      </c>
      <c r="H11" s="11">
        <f t="shared" si="1"/>
        <v>33.333333333333329</v>
      </c>
    </row>
    <row r="12" spans="1:8" x14ac:dyDescent="0.25">
      <c r="A12" s="4" t="s">
        <v>13</v>
      </c>
      <c r="B12" s="31">
        <v>4</v>
      </c>
      <c r="C12" s="31">
        <v>7</v>
      </c>
      <c r="D12" s="31">
        <v>3</v>
      </c>
      <c r="E12" s="31">
        <v>2</v>
      </c>
      <c r="F12" s="31">
        <v>3</v>
      </c>
      <c r="G12" s="31">
        <f t="shared" si="0"/>
        <v>1</v>
      </c>
      <c r="H12" s="11">
        <f t="shared" si="1"/>
        <v>50</v>
      </c>
    </row>
    <row r="13" spans="1:8" x14ac:dyDescent="0.25">
      <c r="A13" s="4" t="s">
        <v>39</v>
      </c>
      <c r="B13" s="31">
        <v>6</v>
      </c>
      <c r="C13" s="31">
        <v>4</v>
      </c>
      <c r="D13" s="31">
        <v>7</v>
      </c>
      <c r="E13" s="31">
        <v>4</v>
      </c>
      <c r="F13" s="31">
        <v>2</v>
      </c>
      <c r="G13" s="31">
        <f t="shared" si="0"/>
        <v>-2</v>
      </c>
      <c r="H13" s="11">
        <f t="shared" si="1"/>
        <v>-50</v>
      </c>
    </row>
    <row r="14" spans="1:8" x14ac:dyDescent="0.25">
      <c r="A14" s="4" t="s">
        <v>40</v>
      </c>
      <c r="B14" s="31"/>
      <c r="C14" s="31">
        <v>6</v>
      </c>
      <c r="D14" s="31">
        <v>6</v>
      </c>
      <c r="E14" s="31">
        <v>7</v>
      </c>
      <c r="F14" s="31">
        <v>7</v>
      </c>
      <c r="G14" s="31">
        <f t="shared" si="0"/>
        <v>0</v>
      </c>
      <c r="H14" s="11">
        <f t="shared" si="1"/>
        <v>0</v>
      </c>
    </row>
    <row r="15" spans="1:8" x14ac:dyDescent="0.25">
      <c r="A15" s="17" t="s">
        <v>14</v>
      </c>
      <c r="B15" s="66">
        <f t="shared" ref="B15:E15" si="2">SUM(B11:B14)</f>
        <v>11</v>
      </c>
      <c r="C15" s="66">
        <f t="shared" si="2"/>
        <v>19</v>
      </c>
      <c r="D15" s="66">
        <f t="shared" si="2"/>
        <v>19</v>
      </c>
      <c r="E15" s="66">
        <f t="shared" si="2"/>
        <v>16</v>
      </c>
      <c r="F15" s="66">
        <f t="shared" ref="F15" si="3">SUM(F11:F14)</f>
        <v>16</v>
      </c>
      <c r="G15" s="67">
        <f t="shared" si="0"/>
        <v>0</v>
      </c>
      <c r="H15" s="69">
        <f t="shared" si="1"/>
        <v>0</v>
      </c>
    </row>
    <row r="16" spans="1:8" x14ac:dyDescent="0.25">
      <c r="A16" s="20" t="s">
        <v>15</v>
      </c>
      <c r="B16" s="21">
        <f>B10+B15</f>
        <v>4663</v>
      </c>
      <c r="C16" s="21">
        <f>C10+C15</f>
        <v>4679</v>
      </c>
      <c r="D16" s="21">
        <f>D10+D15</f>
        <v>4678</v>
      </c>
      <c r="E16" s="21">
        <f>E10+E15</f>
        <v>4717</v>
      </c>
      <c r="F16" s="21">
        <f>F10+F15</f>
        <v>4680</v>
      </c>
      <c r="G16" s="21">
        <f t="shared" si="0"/>
        <v>-37</v>
      </c>
      <c r="H16" s="22">
        <f t="shared" si="1"/>
        <v>-0.78439686241255024</v>
      </c>
    </row>
    <row r="17" spans="1:8" x14ac:dyDescent="0.25">
      <c r="A17" s="30" t="s">
        <v>16</v>
      </c>
      <c r="B17" s="31">
        <v>54</v>
      </c>
      <c r="C17" s="31">
        <v>51</v>
      </c>
      <c r="D17" s="31">
        <v>56</v>
      </c>
      <c r="E17" s="31">
        <v>63</v>
      </c>
      <c r="F17" s="31">
        <v>67</v>
      </c>
      <c r="G17" s="31">
        <f t="shared" si="0"/>
        <v>4</v>
      </c>
      <c r="H17" s="13">
        <f t="shared" si="1"/>
        <v>6.3492063492063489</v>
      </c>
    </row>
    <row r="18" spans="1:8" x14ac:dyDescent="0.25">
      <c r="A18" s="30" t="s">
        <v>17</v>
      </c>
      <c r="B18" s="31">
        <v>41</v>
      </c>
      <c r="C18" s="31">
        <v>47</v>
      </c>
      <c r="D18" s="31">
        <v>48</v>
      </c>
      <c r="E18" s="31">
        <v>53</v>
      </c>
      <c r="F18" s="31">
        <v>56</v>
      </c>
      <c r="G18" s="31">
        <f t="shared" si="0"/>
        <v>3</v>
      </c>
      <c r="H18" s="13">
        <f t="shared" si="1"/>
        <v>5.6603773584905666</v>
      </c>
    </row>
    <row r="19" spans="1:8" x14ac:dyDescent="0.25">
      <c r="A19" s="14" t="s">
        <v>18</v>
      </c>
      <c r="B19" s="15">
        <f>SUM(B17:B18)</f>
        <v>95</v>
      </c>
      <c r="C19" s="15">
        <f>SUM(C17:C18)</f>
        <v>98</v>
      </c>
      <c r="D19" s="15">
        <f>SUM(D17:D18)</f>
        <v>104</v>
      </c>
      <c r="E19" s="15">
        <f>SUM(E17:E18)</f>
        <v>116</v>
      </c>
      <c r="F19" s="15">
        <f>SUM(F17:F18)</f>
        <v>123</v>
      </c>
      <c r="G19" s="15">
        <f t="shared" si="0"/>
        <v>7</v>
      </c>
      <c r="H19" s="16">
        <f t="shared" si="1"/>
        <v>6.0344827586206895</v>
      </c>
    </row>
    <row r="20" spans="1:8" x14ac:dyDescent="0.25">
      <c r="A20" s="30" t="s">
        <v>19</v>
      </c>
      <c r="B20" s="31">
        <v>428</v>
      </c>
      <c r="C20" s="31">
        <v>444</v>
      </c>
      <c r="D20" s="31">
        <v>409</v>
      </c>
      <c r="E20" s="31">
        <v>443</v>
      </c>
      <c r="F20" s="31">
        <v>424</v>
      </c>
      <c r="G20" s="31">
        <f t="shared" si="0"/>
        <v>-19</v>
      </c>
      <c r="H20" s="13">
        <f t="shared" si="1"/>
        <v>-4.288939051918736</v>
      </c>
    </row>
    <row r="21" spans="1:8" x14ac:dyDescent="0.25">
      <c r="A21" s="30" t="s">
        <v>20</v>
      </c>
      <c r="B21" s="31">
        <v>447</v>
      </c>
      <c r="C21" s="31">
        <v>458</v>
      </c>
      <c r="D21" s="31">
        <v>433</v>
      </c>
      <c r="E21" s="31">
        <v>416</v>
      </c>
      <c r="F21" s="31">
        <v>434</v>
      </c>
      <c r="G21" s="31">
        <f t="shared" si="0"/>
        <v>18</v>
      </c>
      <c r="H21" s="13">
        <f t="shared" si="1"/>
        <v>4.3269230769230766</v>
      </c>
    </row>
    <row r="22" spans="1:8" x14ac:dyDescent="0.25">
      <c r="A22" s="30" t="s">
        <v>21</v>
      </c>
      <c r="B22" s="31">
        <v>415</v>
      </c>
      <c r="C22" s="31">
        <v>416</v>
      </c>
      <c r="D22" s="31">
        <v>438</v>
      </c>
      <c r="E22" s="31">
        <v>414</v>
      </c>
      <c r="F22" s="31">
        <v>398</v>
      </c>
      <c r="G22" s="31">
        <f t="shared" si="0"/>
        <v>-16</v>
      </c>
      <c r="H22" s="13">
        <f t="shared" si="1"/>
        <v>-3.8647342995169081</v>
      </c>
    </row>
    <row r="23" spans="1:8" x14ac:dyDescent="0.25">
      <c r="A23" s="14" t="s">
        <v>34</v>
      </c>
      <c r="B23" s="15">
        <f>SUM(B20:B22)</f>
        <v>1290</v>
      </c>
      <c r="C23" s="15">
        <f>SUM(C20:C22)</f>
        <v>1318</v>
      </c>
      <c r="D23" s="15">
        <f>SUM(D20:D22)</f>
        <v>1280</v>
      </c>
      <c r="E23" s="15">
        <f>SUM(E20:E22)</f>
        <v>1273</v>
      </c>
      <c r="F23" s="15">
        <f>SUM(F20:F22)</f>
        <v>1256</v>
      </c>
      <c r="G23" s="15">
        <f t="shared" si="0"/>
        <v>-17</v>
      </c>
      <c r="H23" s="16">
        <f t="shared" si="1"/>
        <v>-1.335428122545169</v>
      </c>
    </row>
    <row r="24" spans="1:8" x14ac:dyDescent="0.25">
      <c r="A24" s="30" t="s">
        <v>22</v>
      </c>
      <c r="B24" s="31"/>
      <c r="C24" s="31"/>
      <c r="D24" s="31"/>
      <c r="E24" s="31"/>
      <c r="F24" s="31"/>
      <c r="G24" s="31">
        <f t="shared" si="0"/>
        <v>0</v>
      </c>
      <c r="H24" s="11" t="e">
        <f t="shared" si="1"/>
        <v>#DIV/0!</v>
      </c>
    </row>
    <row r="25" spans="1:8" x14ac:dyDescent="0.25">
      <c r="A25" s="20" t="s">
        <v>23</v>
      </c>
      <c r="B25" s="21">
        <f t="shared" ref="B25:D25" si="4">B19+B23+B24</f>
        <v>1385</v>
      </c>
      <c r="C25" s="21">
        <f t="shared" si="4"/>
        <v>1416</v>
      </c>
      <c r="D25" s="21">
        <f t="shared" si="4"/>
        <v>1384</v>
      </c>
      <c r="E25" s="21">
        <f t="shared" ref="E25:F25" si="5">E19+E23+E24</f>
        <v>1389</v>
      </c>
      <c r="F25" s="21">
        <f t="shared" si="5"/>
        <v>1379</v>
      </c>
      <c r="G25" s="21">
        <f t="shared" si="0"/>
        <v>-10</v>
      </c>
      <c r="H25" s="22">
        <f t="shared" si="1"/>
        <v>-0.71994240460763137</v>
      </c>
    </row>
    <row r="26" spans="1:8" x14ac:dyDescent="0.25">
      <c r="A26" s="30" t="s">
        <v>24</v>
      </c>
      <c r="B26" s="31">
        <v>727</v>
      </c>
      <c r="C26" s="31">
        <v>736</v>
      </c>
      <c r="D26" s="31">
        <v>722</v>
      </c>
      <c r="E26" s="31">
        <v>764</v>
      </c>
      <c r="F26" s="31">
        <v>816</v>
      </c>
      <c r="G26" s="31">
        <f t="shared" si="0"/>
        <v>52</v>
      </c>
      <c r="H26" s="13">
        <f t="shared" si="1"/>
        <v>6.8062827225130889</v>
      </c>
    </row>
    <row r="27" spans="1:8" x14ac:dyDescent="0.25">
      <c r="A27" s="30" t="s">
        <v>25</v>
      </c>
      <c r="B27" s="31">
        <v>496</v>
      </c>
      <c r="C27" s="31">
        <v>530</v>
      </c>
      <c r="D27" s="31">
        <v>568</v>
      </c>
      <c r="E27" s="31">
        <v>539</v>
      </c>
      <c r="F27" s="31">
        <v>567</v>
      </c>
      <c r="G27" s="31">
        <f t="shared" si="0"/>
        <v>28</v>
      </c>
      <c r="H27" s="13">
        <f t="shared" si="1"/>
        <v>5.1948051948051948</v>
      </c>
    </row>
    <row r="28" spans="1:8" x14ac:dyDescent="0.25">
      <c r="A28" s="30" t="s">
        <v>26</v>
      </c>
      <c r="B28" s="31">
        <v>188</v>
      </c>
      <c r="C28" s="31">
        <v>177</v>
      </c>
      <c r="D28" s="31">
        <v>173</v>
      </c>
      <c r="E28" s="31">
        <v>175</v>
      </c>
      <c r="F28" s="31">
        <v>181</v>
      </c>
      <c r="G28" s="31">
        <f t="shared" si="0"/>
        <v>6</v>
      </c>
      <c r="H28" s="13">
        <f t="shared" si="1"/>
        <v>3.4285714285714288</v>
      </c>
    </row>
    <row r="29" spans="1:8" x14ac:dyDescent="0.25">
      <c r="A29" s="14" t="s">
        <v>27</v>
      </c>
      <c r="B29" s="15">
        <f>SUM(B27:B28)</f>
        <v>684</v>
      </c>
      <c r="C29" s="15">
        <f>SUM(C27:C28)</f>
        <v>707</v>
      </c>
      <c r="D29" s="15">
        <f>SUM(D27:D28)</f>
        <v>741</v>
      </c>
      <c r="E29" s="15">
        <f>SUM(E27:E28)</f>
        <v>714</v>
      </c>
      <c r="F29" s="15">
        <f>SUM(F27:F28)</f>
        <v>748</v>
      </c>
      <c r="G29" s="15">
        <f t="shared" si="0"/>
        <v>34</v>
      </c>
      <c r="H29" s="16">
        <f t="shared" si="1"/>
        <v>4.7619047619047619</v>
      </c>
    </row>
    <row r="30" spans="1:8" x14ac:dyDescent="0.25">
      <c r="A30" s="30" t="s">
        <v>28</v>
      </c>
      <c r="B30" s="31">
        <v>488</v>
      </c>
      <c r="C30" s="31">
        <v>480</v>
      </c>
      <c r="D30" s="31">
        <v>502</v>
      </c>
      <c r="E30" s="31">
        <v>541</v>
      </c>
      <c r="F30" s="31">
        <v>526</v>
      </c>
      <c r="G30" s="31">
        <f t="shared" si="0"/>
        <v>-15</v>
      </c>
      <c r="H30" s="13">
        <f t="shared" si="1"/>
        <v>-2.7726432532347505</v>
      </c>
    </row>
    <row r="31" spans="1:8" x14ac:dyDescent="0.25">
      <c r="A31" s="30" t="s">
        <v>29</v>
      </c>
      <c r="B31" s="31">
        <v>189</v>
      </c>
      <c r="C31" s="31">
        <v>181</v>
      </c>
      <c r="D31" s="31">
        <v>172</v>
      </c>
      <c r="E31" s="31">
        <v>167</v>
      </c>
      <c r="F31" s="31">
        <v>178</v>
      </c>
      <c r="G31" s="31">
        <f t="shared" si="0"/>
        <v>11</v>
      </c>
      <c r="H31" s="13">
        <f t="shared" si="1"/>
        <v>6.5868263473053901</v>
      </c>
    </row>
    <row r="32" spans="1:8" x14ac:dyDescent="0.25">
      <c r="A32" s="14" t="s">
        <v>30</v>
      </c>
      <c r="B32" s="15">
        <f>SUM(B30:B31)</f>
        <v>677</v>
      </c>
      <c r="C32" s="15">
        <f>SUM(C30:C31)</f>
        <v>661</v>
      </c>
      <c r="D32" s="15">
        <f>SUM(D30:D31)</f>
        <v>674</v>
      </c>
      <c r="E32" s="15">
        <f>SUM(E30:E31)</f>
        <v>708</v>
      </c>
      <c r="F32" s="15">
        <f>SUM(F30:F31)</f>
        <v>704</v>
      </c>
      <c r="G32" s="15">
        <f t="shared" si="0"/>
        <v>-4</v>
      </c>
      <c r="H32" s="16">
        <f t="shared" si="1"/>
        <v>-0.56497175141242939</v>
      </c>
    </row>
    <row r="33" spans="1:8" x14ac:dyDescent="0.25">
      <c r="A33" s="20" t="s">
        <v>31</v>
      </c>
      <c r="B33" s="21">
        <f>B32+B29+B26</f>
        <v>2088</v>
      </c>
      <c r="C33" s="21">
        <f>C32+C29+C26</f>
        <v>2104</v>
      </c>
      <c r="D33" s="21">
        <f>D32+D29+D26</f>
        <v>2137</v>
      </c>
      <c r="E33" s="21">
        <f>E32+E29+E26</f>
        <v>2186</v>
      </c>
      <c r="F33" s="21">
        <f>F32+F29+F26</f>
        <v>2268</v>
      </c>
      <c r="G33" s="21">
        <f t="shared" si="0"/>
        <v>82</v>
      </c>
      <c r="H33" s="22">
        <f t="shared" si="1"/>
        <v>3.7511436413540711</v>
      </c>
    </row>
    <row r="34" spans="1:8" ht="15.75" x14ac:dyDescent="0.25">
      <c r="A34" s="24" t="s">
        <v>32</v>
      </c>
      <c r="B34" s="25">
        <f>B33+B25+B16</f>
        <v>8136</v>
      </c>
      <c r="C34" s="25">
        <f>C33+C25+C16</f>
        <v>8199</v>
      </c>
      <c r="D34" s="25">
        <f>D33+D25+D16</f>
        <v>8199</v>
      </c>
      <c r="E34" s="25">
        <f>E33+E25+E16</f>
        <v>8292</v>
      </c>
      <c r="F34" s="25">
        <f>F33+F25+F16</f>
        <v>8327</v>
      </c>
      <c r="G34" s="25">
        <f t="shared" si="0"/>
        <v>35</v>
      </c>
      <c r="H34" s="26">
        <f t="shared" si="1"/>
        <v>0.42209358417752052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baseColWidth="10" defaultRowHeight="15" x14ac:dyDescent="0.25"/>
  <cols>
    <col min="1" max="1" width="23" customWidth="1"/>
  </cols>
  <sheetData>
    <row r="1" spans="1:8" x14ac:dyDescent="0.25">
      <c r="A1" s="8" t="s">
        <v>43</v>
      </c>
      <c r="B1" s="73" t="s">
        <v>0</v>
      </c>
      <c r="C1" s="73" t="s">
        <v>0</v>
      </c>
      <c r="D1" s="73" t="s">
        <v>0</v>
      </c>
      <c r="E1" s="73" t="s">
        <v>0</v>
      </c>
      <c r="F1" s="73" t="s">
        <v>0</v>
      </c>
      <c r="G1" s="27" t="s">
        <v>1</v>
      </c>
      <c r="H1" s="33"/>
    </row>
    <row r="2" spans="1:8" x14ac:dyDescent="0.25">
      <c r="A2" s="28" t="s">
        <v>35</v>
      </c>
      <c r="B2" s="72" t="s">
        <v>64</v>
      </c>
      <c r="C2" s="72" t="s">
        <v>65</v>
      </c>
      <c r="D2" s="72" t="s">
        <v>66</v>
      </c>
      <c r="E2" s="72" t="s">
        <v>67</v>
      </c>
      <c r="F2" s="72" t="s">
        <v>70</v>
      </c>
      <c r="G2" s="29" t="s">
        <v>3</v>
      </c>
      <c r="H2" s="34" t="s">
        <v>4</v>
      </c>
    </row>
    <row r="3" spans="1:8" x14ac:dyDescent="0.25">
      <c r="A3" s="30" t="s">
        <v>5</v>
      </c>
      <c r="B3" s="31">
        <v>1211</v>
      </c>
      <c r="C3" s="31">
        <v>1157</v>
      </c>
      <c r="D3" s="31">
        <v>1188</v>
      </c>
      <c r="E3" s="31">
        <v>1173</v>
      </c>
      <c r="F3" s="31">
        <v>1216</v>
      </c>
      <c r="G3" s="31">
        <f>F3-E3</f>
        <v>43</v>
      </c>
      <c r="H3" s="13">
        <f>G3/E3*100</f>
        <v>3.6658141517476555</v>
      </c>
    </row>
    <row r="4" spans="1:8" x14ac:dyDescent="0.25">
      <c r="A4" s="30" t="s">
        <v>6</v>
      </c>
      <c r="B4" s="31">
        <v>1130</v>
      </c>
      <c r="C4" s="31">
        <v>1205</v>
      </c>
      <c r="D4" s="31">
        <v>1139</v>
      </c>
      <c r="E4" s="31">
        <v>1175</v>
      </c>
      <c r="F4" s="31">
        <v>1139</v>
      </c>
      <c r="G4" s="31">
        <f t="shared" ref="G4:G45" si="0">F4-E4</f>
        <v>-36</v>
      </c>
      <c r="H4" s="13">
        <f t="shared" ref="H4:H45" si="1">G4/E4*100</f>
        <v>-3.0638297872340425</v>
      </c>
    </row>
    <row r="5" spans="1:8" x14ac:dyDescent="0.25">
      <c r="A5" s="30" t="s">
        <v>7</v>
      </c>
      <c r="B5" s="31">
        <v>1134</v>
      </c>
      <c r="C5" s="31">
        <v>1078</v>
      </c>
      <c r="D5" s="31">
        <v>1143</v>
      </c>
      <c r="E5" s="31">
        <v>1099</v>
      </c>
      <c r="F5" s="31">
        <v>1111</v>
      </c>
      <c r="G5" s="31">
        <f t="shared" si="0"/>
        <v>12</v>
      </c>
      <c r="H5" s="13">
        <f t="shared" si="1"/>
        <v>1.0919017288444042</v>
      </c>
    </row>
    <row r="6" spans="1:8" x14ac:dyDescent="0.25">
      <c r="A6" s="30" t="s">
        <v>8</v>
      </c>
      <c r="B6" s="31">
        <v>1020</v>
      </c>
      <c r="C6" s="31">
        <v>1069</v>
      </c>
      <c r="D6" s="31">
        <v>1030</v>
      </c>
      <c r="E6" s="31">
        <v>1084</v>
      </c>
      <c r="F6" s="31">
        <v>1034</v>
      </c>
      <c r="G6" s="31">
        <f t="shared" si="0"/>
        <v>-50</v>
      </c>
      <c r="H6" s="13">
        <f t="shared" si="1"/>
        <v>-4.6125461254612548</v>
      </c>
    </row>
    <row r="7" spans="1:8" x14ac:dyDescent="0.25">
      <c r="A7" s="17" t="s">
        <v>9</v>
      </c>
      <c r="B7" s="18">
        <f>SUM(B3:B6)</f>
        <v>4495</v>
      </c>
      <c r="C7" s="18">
        <f>SUM(C3:C6)</f>
        <v>4509</v>
      </c>
      <c r="D7" s="18">
        <f>SUM(D3:D6)</f>
        <v>4500</v>
      </c>
      <c r="E7" s="18">
        <f>SUM(E3:E6)</f>
        <v>4531</v>
      </c>
      <c r="F7" s="18">
        <f>SUM(F3:F6)</f>
        <v>4500</v>
      </c>
      <c r="G7" s="18">
        <f t="shared" si="0"/>
        <v>-31</v>
      </c>
      <c r="H7" s="19">
        <f t="shared" si="1"/>
        <v>-0.68417567865813289</v>
      </c>
    </row>
    <row r="8" spans="1:8" x14ac:dyDescent="0.25">
      <c r="A8" s="30" t="s">
        <v>10</v>
      </c>
      <c r="B8" s="31">
        <v>10</v>
      </c>
      <c r="C8" s="31">
        <v>11</v>
      </c>
      <c r="D8" s="31">
        <v>10</v>
      </c>
      <c r="E8" s="31">
        <v>10</v>
      </c>
      <c r="F8" s="31">
        <v>11</v>
      </c>
      <c r="G8" s="31">
        <f t="shared" si="0"/>
        <v>1</v>
      </c>
      <c r="H8" s="13">
        <f t="shared" si="1"/>
        <v>10</v>
      </c>
    </row>
    <row r="9" spans="1:8" ht="16.5" customHeight="1" x14ac:dyDescent="0.25">
      <c r="A9" s="17" t="s">
        <v>11</v>
      </c>
      <c r="B9" s="18">
        <f>B8+B7</f>
        <v>4505</v>
      </c>
      <c r="C9" s="18">
        <f>C8+C7</f>
        <v>4520</v>
      </c>
      <c r="D9" s="18">
        <f>D8+D7</f>
        <v>4510</v>
      </c>
      <c r="E9" s="18">
        <f>E8+E7</f>
        <v>4541</v>
      </c>
      <c r="F9" s="18">
        <f>F8+F7</f>
        <v>4511</v>
      </c>
      <c r="G9" s="18">
        <f t="shared" si="0"/>
        <v>-30</v>
      </c>
      <c r="H9" s="19">
        <f t="shared" si="1"/>
        <v>-0.6606474344857961</v>
      </c>
    </row>
    <row r="10" spans="1:8" x14ac:dyDescent="0.25">
      <c r="A10" s="4" t="s">
        <v>12</v>
      </c>
      <c r="B10" s="31">
        <v>1</v>
      </c>
      <c r="C10" s="31">
        <v>2</v>
      </c>
      <c r="D10" s="31">
        <v>3</v>
      </c>
      <c r="E10" s="31">
        <v>3</v>
      </c>
      <c r="F10" s="31">
        <v>4</v>
      </c>
      <c r="G10" s="31">
        <f t="shared" si="0"/>
        <v>1</v>
      </c>
      <c r="H10" s="11">
        <f t="shared" si="1"/>
        <v>33.333333333333329</v>
      </c>
    </row>
    <row r="11" spans="1:8" x14ac:dyDescent="0.25">
      <c r="A11" s="4" t="s">
        <v>13</v>
      </c>
      <c r="B11" s="31">
        <v>4</v>
      </c>
      <c r="C11" s="31">
        <v>7</v>
      </c>
      <c r="D11" s="31">
        <v>3</v>
      </c>
      <c r="E11" s="31">
        <v>2</v>
      </c>
      <c r="F11" s="31">
        <v>3</v>
      </c>
      <c r="G11" s="31">
        <f t="shared" si="0"/>
        <v>1</v>
      </c>
      <c r="H11" s="11">
        <f t="shared" si="1"/>
        <v>50</v>
      </c>
    </row>
    <row r="12" spans="1:8" x14ac:dyDescent="0.25">
      <c r="A12" s="4" t="s">
        <v>39</v>
      </c>
      <c r="B12" s="31">
        <v>6</v>
      </c>
      <c r="C12" s="31">
        <v>4</v>
      </c>
      <c r="D12" s="31">
        <v>7</v>
      </c>
      <c r="E12" s="31">
        <v>4</v>
      </c>
      <c r="F12" s="31">
        <v>2</v>
      </c>
      <c r="G12" s="31">
        <f t="shared" si="0"/>
        <v>-2</v>
      </c>
      <c r="H12" s="11">
        <f t="shared" si="1"/>
        <v>-50</v>
      </c>
    </row>
    <row r="13" spans="1:8" x14ac:dyDescent="0.25">
      <c r="A13" s="17" t="s">
        <v>14</v>
      </c>
      <c r="B13" s="18">
        <f>SUM(B10:B12)</f>
        <v>11</v>
      </c>
      <c r="C13" s="18">
        <f>SUM(C10:C12)</f>
        <v>13</v>
      </c>
      <c r="D13" s="18">
        <f>SUM(D10:D12)</f>
        <v>13</v>
      </c>
      <c r="E13" s="18">
        <f>SUM(E10:E12)</f>
        <v>9</v>
      </c>
      <c r="F13" s="18">
        <f>SUM(F10:F12)</f>
        <v>9</v>
      </c>
      <c r="G13" s="18">
        <f t="shared" si="0"/>
        <v>0</v>
      </c>
      <c r="H13" s="19">
        <f t="shared" si="1"/>
        <v>0</v>
      </c>
    </row>
    <row r="14" spans="1:8" x14ac:dyDescent="0.25">
      <c r="A14" s="20" t="s">
        <v>15</v>
      </c>
      <c r="B14" s="21">
        <f>B8+B7+B13</f>
        <v>4516</v>
      </c>
      <c r="C14" s="21">
        <f>C8+C7+C13</f>
        <v>4533</v>
      </c>
      <c r="D14" s="21">
        <f>D8+D7+D13</f>
        <v>4523</v>
      </c>
      <c r="E14" s="21">
        <f>E8+E7+E13</f>
        <v>4550</v>
      </c>
      <c r="F14" s="21">
        <f>F8+F7+F13</f>
        <v>4520</v>
      </c>
      <c r="G14" s="21">
        <f t="shared" si="0"/>
        <v>-30</v>
      </c>
      <c r="H14" s="22">
        <f t="shared" si="1"/>
        <v>-0.65934065934065933</v>
      </c>
    </row>
    <row r="15" spans="1:8" x14ac:dyDescent="0.25">
      <c r="A15" s="30" t="s">
        <v>8</v>
      </c>
      <c r="B15" s="31">
        <v>51</v>
      </c>
      <c r="C15" s="31">
        <v>45</v>
      </c>
      <c r="D15" s="31">
        <v>48</v>
      </c>
      <c r="E15" s="31">
        <v>50</v>
      </c>
      <c r="F15" s="31">
        <v>42</v>
      </c>
      <c r="G15" s="31">
        <f t="shared" si="0"/>
        <v>-8</v>
      </c>
      <c r="H15" s="13">
        <f t="shared" si="1"/>
        <v>-16</v>
      </c>
    </row>
    <row r="16" spans="1:8" x14ac:dyDescent="0.25">
      <c r="A16" s="4" t="s">
        <v>10</v>
      </c>
      <c r="B16" s="31">
        <v>6</v>
      </c>
      <c r="C16" s="31">
        <v>8</v>
      </c>
      <c r="D16" s="31">
        <v>3</v>
      </c>
      <c r="E16" s="31">
        <v>6</v>
      </c>
      <c r="F16" s="31">
        <v>10</v>
      </c>
      <c r="G16" s="31">
        <f t="shared" si="0"/>
        <v>4</v>
      </c>
      <c r="H16" s="11">
        <f t="shared" si="1"/>
        <v>66.666666666666657</v>
      </c>
    </row>
    <row r="17" spans="1:8" x14ac:dyDescent="0.25">
      <c r="A17" s="30" t="s">
        <v>16</v>
      </c>
      <c r="B17" s="31">
        <v>38</v>
      </c>
      <c r="C17" s="31">
        <v>37</v>
      </c>
      <c r="D17" s="31">
        <v>39</v>
      </c>
      <c r="E17" s="31">
        <v>45</v>
      </c>
      <c r="F17" s="31">
        <v>44</v>
      </c>
      <c r="G17" s="31">
        <f t="shared" si="0"/>
        <v>-1</v>
      </c>
      <c r="H17" s="13">
        <f t="shared" si="1"/>
        <v>-2.2222222222222223</v>
      </c>
    </row>
    <row r="18" spans="1:8" x14ac:dyDescent="0.25">
      <c r="A18" s="30" t="s">
        <v>17</v>
      </c>
      <c r="B18" s="31">
        <v>25</v>
      </c>
      <c r="C18" s="31">
        <v>32</v>
      </c>
      <c r="D18" s="31">
        <v>32</v>
      </c>
      <c r="E18" s="31">
        <v>35</v>
      </c>
      <c r="F18" s="31">
        <v>40</v>
      </c>
      <c r="G18" s="31">
        <f t="shared" si="0"/>
        <v>5</v>
      </c>
      <c r="H18" s="13">
        <f t="shared" si="1"/>
        <v>14.285714285714285</v>
      </c>
    </row>
    <row r="19" spans="1:8" x14ac:dyDescent="0.25">
      <c r="A19" s="14" t="s">
        <v>18</v>
      </c>
      <c r="B19" s="15">
        <f>SUM(B17:B18)</f>
        <v>63</v>
      </c>
      <c r="C19" s="15">
        <f>SUM(C17:C18)</f>
        <v>69</v>
      </c>
      <c r="D19" s="15">
        <f>SUM(D17:D18)</f>
        <v>71</v>
      </c>
      <c r="E19" s="15">
        <f>SUM(E17:E18)</f>
        <v>80</v>
      </c>
      <c r="F19" s="15">
        <f>SUM(F17:F18)</f>
        <v>84</v>
      </c>
      <c r="G19" s="15">
        <f t="shared" si="0"/>
        <v>4</v>
      </c>
      <c r="H19" s="16">
        <f t="shared" si="1"/>
        <v>5</v>
      </c>
    </row>
    <row r="20" spans="1:8" x14ac:dyDescent="0.25">
      <c r="A20" s="30" t="s">
        <v>19</v>
      </c>
      <c r="B20" s="31">
        <v>245</v>
      </c>
      <c r="C20" s="31">
        <v>252</v>
      </c>
      <c r="D20" s="31">
        <v>231</v>
      </c>
      <c r="E20" s="31">
        <v>234</v>
      </c>
      <c r="F20" s="31">
        <v>230</v>
      </c>
      <c r="G20" s="31">
        <f t="shared" si="0"/>
        <v>-4</v>
      </c>
      <c r="H20" s="13">
        <f t="shared" si="1"/>
        <v>-1.7094017094017095</v>
      </c>
    </row>
    <row r="21" spans="1:8" x14ac:dyDescent="0.25">
      <c r="A21" s="30" t="s">
        <v>20</v>
      </c>
      <c r="B21" s="31">
        <v>252</v>
      </c>
      <c r="C21" s="31">
        <v>254</v>
      </c>
      <c r="D21" s="31">
        <v>247</v>
      </c>
      <c r="E21" s="31">
        <v>227</v>
      </c>
      <c r="F21" s="31">
        <v>237</v>
      </c>
      <c r="G21" s="31">
        <f t="shared" si="0"/>
        <v>10</v>
      </c>
      <c r="H21" s="13">
        <f t="shared" si="1"/>
        <v>4.4052863436123353</v>
      </c>
    </row>
    <row r="22" spans="1:8" x14ac:dyDescent="0.25">
      <c r="A22" s="30" t="s">
        <v>21</v>
      </c>
      <c r="B22" s="31">
        <v>222</v>
      </c>
      <c r="C22" s="31">
        <v>243</v>
      </c>
      <c r="D22" s="31">
        <v>237</v>
      </c>
      <c r="E22" s="31">
        <v>236</v>
      </c>
      <c r="F22" s="31">
        <v>215</v>
      </c>
      <c r="G22" s="31">
        <f t="shared" si="0"/>
        <v>-21</v>
      </c>
      <c r="H22" s="13">
        <f t="shared" si="1"/>
        <v>-8.898305084745763</v>
      </c>
    </row>
    <row r="23" spans="1:8" x14ac:dyDescent="0.25">
      <c r="A23" s="14" t="s">
        <v>34</v>
      </c>
      <c r="B23" s="15">
        <f>SUM(B20:B22)</f>
        <v>719</v>
      </c>
      <c r="C23" s="15">
        <f>SUM(C20:C22)</f>
        <v>749</v>
      </c>
      <c r="D23" s="15">
        <f>SUM(D20:D22)</f>
        <v>715</v>
      </c>
      <c r="E23" s="15">
        <f>SUM(E20:E22)</f>
        <v>697</v>
      </c>
      <c r="F23" s="15">
        <f>SUM(F20:F22)</f>
        <v>682</v>
      </c>
      <c r="G23" s="15">
        <f t="shared" si="0"/>
        <v>-15</v>
      </c>
      <c r="H23" s="16">
        <f t="shared" si="1"/>
        <v>-2.1520803443328553</v>
      </c>
    </row>
    <row r="24" spans="1:8" x14ac:dyDescent="0.25">
      <c r="A24" s="30" t="s">
        <v>22</v>
      </c>
      <c r="B24" s="31"/>
      <c r="C24" s="31"/>
      <c r="D24" s="31"/>
      <c r="E24" s="31"/>
      <c r="F24" s="31"/>
      <c r="G24" s="31">
        <f t="shared" si="0"/>
        <v>0</v>
      </c>
      <c r="H24" s="11"/>
    </row>
    <row r="25" spans="1:8" x14ac:dyDescent="0.25">
      <c r="A25" s="20" t="s">
        <v>23</v>
      </c>
      <c r="B25" s="21">
        <f t="shared" ref="B25:D25" si="2">B15+B16+B19+B23+B24</f>
        <v>839</v>
      </c>
      <c r="C25" s="21">
        <f t="shared" si="2"/>
        <v>871</v>
      </c>
      <c r="D25" s="21">
        <f t="shared" si="2"/>
        <v>837</v>
      </c>
      <c r="E25" s="21">
        <f t="shared" ref="E25:F25" si="3">E15+E16+E19+E23+E24</f>
        <v>833</v>
      </c>
      <c r="F25" s="21">
        <f t="shared" si="3"/>
        <v>818</v>
      </c>
      <c r="G25" s="21">
        <f t="shared" si="0"/>
        <v>-15</v>
      </c>
      <c r="H25" s="22">
        <f t="shared" si="1"/>
        <v>-1.800720288115246</v>
      </c>
    </row>
    <row r="26" spans="1:8" x14ac:dyDescent="0.25">
      <c r="A26" s="30" t="s">
        <v>7</v>
      </c>
      <c r="B26" s="5">
        <v>28</v>
      </c>
      <c r="C26" s="5">
        <v>33</v>
      </c>
      <c r="D26" s="5">
        <v>39</v>
      </c>
      <c r="E26" s="5">
        <v>38</v>
      </c>
      <c r="F26" s="5">
        <v>39</v>
      </c>
      <c r="G26" s="31">
        <f t="shared" si="0"/>
        <v>1</v>
      </c>
      <c r="H26" s="13">
        <f t="shared" si="1"/>
        <v>2.6315789473684208</v>
      </c>
    </row>
    <row r="27" spans="1:8" x14ac:dyDescent="0.25">
      <c r="A27" s="30" t="s">
        <v>8</v>
      </c>
      <c r="B27" s="31">
        <v>62</v>
      </c>
      <c r="C27" s="31">
        <v>54</v>
      </c>
      <c r="D27" s="31">
        <v>59</v>
      </c>
      <c r="E27" s="31">
        <v>66</v>
      </c>
      <c r="F27" s="31">
        <v>62</v>
      </c>
      <c r="G27" s="31">
        <f t="shared" si="0"/>
        <v>-4</v>
      </c>
      <c r="H27" s="13">
        <f t="shared" si="1"/>
        <v>-6.0606060606060606</v>
      </c>
    </row>
    <row r="28" spans="1:8" x14ac:dyDescent="0.25">
      <c r="A28" s="4" t="s">
        <v>40</v>
      </c>
      <c r="B28" s="31"/>
      <c r="C28" s="31">
        <v>6</v>
      </c>
      <c r="D28" s="31">
        <v>6</v>
      </c>
      <c r="E28" s="31">
        <v>7</v>
      </c>
      <c r="F28" s="31">
        <v>7</v>
      </c>
      <c r="G28" s="31">
        <f t="shared" si="0"/>
        <v>0</v>
      </c>
      <c r="H28" s="13">
        <f t="shared" si="1"/>
        <v>0</v>
      </c>
    </row>
    <row r="29" spans="1:8" x14ac:dyDescent="0.25">
      <c r="A29" s="30" t="s">
        <v>16</v>
      </c>
      <c r="B29" s="31">
        <v>16</v>
      </c>
      <c r="C29" s="31">
        <v>14</v>
      </c>
      <c r="D29" s="31">
        <v>17</v>
      </c>
      <c r="E29" s="31">
        <v>18</v>
      </c>
      <c r="F29" s="31">
        <v>23</v>
      </c>
      <c r="G29" s="31">
        <f t="shared" si="0"/>
        <v>5</v>
      </c>
      <c r="H29" s="13">
        <f t="shared" si="1"/>
        <v>27.777777777777779</v>
      </c>
    </row>
    <row r="30" spans="1:8" x14ac:dyDescent="0.25">
      <c r="A30" s="30" t="s">
        <v>17</v>
      </c>
      <c r="B30" s="31">
        <v>16</v>
      </c>
      <c r="C30" s="31">
        <v>15</v>
      </c>
      <c r="D30" s="31">
        <v>16</v>
      </c>
      <c r="E30" s="31">
        <v>18</v>
      </c>
      <c r="F30" s="31">
        <v>16</v>
      </c>
      <c r="G30" s="31">
        <f t="shared" si="0"/>
        <v>-2</v>
      </c>
      <c r="H30" s="13">
        <f t="shared" si="1"/>
        <v>-11.111111111111111</v>
      </c>
    </row>
    <row r="31" spans="1:8" x14ac:dyDescent="0.25">
      <c r="A31" s="14" t="s">
        <v>18</v>
      </c>
      <c r="B31" s="15">
        <f>SUM(B29:B30)</f>
        <v>32</v>
      </c>
      <c r="C31" s="15">
        <f>SUM(C29:C30)</f>
        <v>29</v>
      </c>
      <c r="D31" s="15">
        <f>SUM(D29:D30)</f>
        <v>33</v>
      </c>
      <c r="E31" s="15">
        <f>SUM(E29:E30)</f>
        <v>36</v>
      </c>
      <c r="F31" s="15">
        <f>SUM(F29:F30)</f>
        <v>39</v>
      </c>
      <c r="G31" s="15">
        <f t="shared" si="0"/>
        <v>3</v>
      </c>
      <c r="H31" s="16">
        <f t="shared" si="1"/>
        <v>8.3333333333333321</v>
      </c>
    </row>
    <row r="32" spans="1:8" x14ac:dyDescent="0.25">
      <c r="A32" s="30" t="s">
        <v>19</v>
      </c>
      <c r="B32" s="5">
        <v>183</v>
      </c>
      <c r="C32" s="5">
        <v>192</v>
      </c>
      <c r="D32" s="5">
        <v>178</v>
      </c>
      <c r="E32" s="5">
        <v>209</v>
      </c>
      <c r="F32" s="5">
        <v>194</v>
      </c>
      <c r="G32" s="5">
        <f t="shared" si="0"/>
        <v>-15</v>
      </c>
      <c r="H32" s="11">
        <f t="shared" si="1"/>
        <v>-7.1770334928229662</v>
      </c>
    </row>
    <row r="33" spans="1:8" x14ac:dyDescent="0.25">
      <c r="A33" s="30" t="s">
        <v>20</v>
      </c>
      <c r="B33" s="5">
        <v>195</v>
      </c>
      <c r="C33" s="5">
        <v>204</v>
      </c>
      <c r="D33" s="5">
        <v>186</v>
      </c>
      <c r="E33" s="5">
        <v>189</v>
      </c>
      <c r="F33" s="5">
        <v>197</v>
      </c>
      <c r="G33" s="5">
        <f t="shared" si="0"/>
        <v>8</v>
      </c>
      <c r="H33" s="11">
        <f t="shared" si="1"/>
        <v>4.2328042328042326</v>
      </c>
    </row>
    <row r="34" spans="1:8" x14ac:dyDescent="0.25">
      <c r="A34" s="30" t="s">
        <v>21</v>
      </c>
      <c r="B34" s="5">
        <v>193</v>
      </c>
      <c r="C34" s="5">
        <v>173</v>
      </c>
      <c r="D34" s="5">
        <v>201</v>
      </c>
      <c r="E34" s="5">
        <v>178</v>
      </c>
      <c r="F34" s="5">
        <v>183</v>
      </c>
      <c r="G34" s="5">
        <f t="shared" si="0"/>
        <v>5</v>
      </c>
      <c r="H34" s="11">
        <f t="shared" si="1"/>
        <v>2.8089887640449436</v>
      </c>
    </row>
    <row r="35" spans="1:8" x14ac:dyDescent="0.25">
      <c r="A35" s="14" t="s">
        <v>34</v>
      </c>
      <c r="B35" s="15">
        <f>SUM(B32:B34)</f>
        <v>571</v>
      </c>
      <c r="C35" s="15">
        <f>SUM(C32:C34)</f>
        <v>569</v>
      </c>
      <c r="D35" s="15">
        <f>SUM(D32:D34)</f>
        <v>565</v>
      </c>
      <c r="E35" s="15">
        <f>SUM(E32:E34)</f>
        <v>576</v>
      </c>
      <c r="F35" s="15">
        <f>SUM(F32:F34)</f>
        <v>574</v>
      </c>
      <c r="G35" s="15">
        <f t="shared" si="0"/>
        <v>-2</v>
      </c>
      <c r="H35" s="16">
        <f t="shared" si="1"/>
        <v>-0.34722222222222221</v>
      </c>
    </row>
    <row r="36" spans="1:8" x14ac:dyDescent="0.25">
      <c r="A36" s="23" t="s">
        <v>22</v>
      </c>
      <c r="B36" s="32"/>
      <c r="C36" s="32"/>
      <c r="D36" s="32"/>
      <c r="E36" s="32"/>
      <c r="F36" s="32"/>
      <c r="G36" s="32">
        <f t="shared" si="0"/>
        <v>0</v>
      </c>
      <c r="H36" s="12"/>
    </row>
    <row r="37" spans="1:8" x14ac:dyDescent="0.25">
      <c r="A37" s="30" t="s">
        <v>24</v>
      </c>
      <c r="B37" s="31">
        <v>727</v>
      </c>
      <c r="C37" s="31">
        <v>736</v>
      </c>
      <c r="D37" s="31">
        <v>722</v>
      </c>
      <c r="E37" s="31">
        <v>764</v>
      </c>
      <c r="F37" s="31">
        <v>816</v>
      </c>
      <c r="G37" s="31">
        <f t="shared" si="0"/>
        <v>52</v>
      </c>
      <c r="H37" s="13">
        <f t="shared" si="1"/>
        <v>6.8062827225130889</v>
      </c>
    </row>
    <row r="38" spans="1:8" x14ac:dyDescent="0.25">
      <c r="A38" s="30" t="s">
        <v>25</v>
      </c>
      <c r="B38" s="31">
        <v>496</v>
      </c>
      <c r="C38" s="31">
        <v>530</v>
      </c>
      <c r="D38" s="31">
        <v>568</v>
      </c>
      <c r="E38" s="31">
        <v>539</v>
      </c>
      <c r="F38" s="31">
        <v>567</v>
      </c>
      <c r="G38" s="31">
        <f t="shared" si="0"/>
        <v>28</v>
      </c>
      <c r="H38" s="13">
        <f t="shared" si="1"/>
        <v>5.1948051948051948</v>
      </c>
    </row>
    <row r="39" spans="1:8" x14ac:dyDescent="0.25">
      <c r="A39" s="30" t="s">
        <v>26</v>
      </c>
      <c r="B39" s="31">
        <v>188</v>
      </c>
      <c r="C39" s="31">
        <v>177</v>
      </c>
      <c r="D39" s="31">
        <v>173</v>
      </c>
      <c r="E39" s="31">
        <v>175</v>
      </c>
      <c r="F39" s="31">
        <v>181</v>
      </c>
      <c r="G39" s="31">
        <f t="shared" si="0"/>
        <v>6</v>
      </c>
      <c r="H39" s="13">
        <f t="shared" si="1"/>
        <v>3.4285714285714288</v>
      </c>
    </row>
    <row r="40" spans="1:8" x14ac:dyDescent="0.25">
      <c r="A40" s="14" t="s">
        <v>27</v>
      </c>
      <c r="B40" s="15">
        <f>SUM(B38:B39)</f>
        <v>684</v>
      </c>
      <c r="C40" s="15">
        <f>SUM(C38:C39)</f>
        <v>707</v>
      </c>
      <c r="D40" s="15">
        <f>SUM(D38:D39)</f>
        <v>741</v>
      </c>
      <c r="E40" s="15">
        <f>SUM(E38:E39)</f>
        <v>714</v>
      </c>
      <c r="F40" s="15">
        <f>SUM(F38:F39)</f>
        <v>748</v>
      </c>
      <c r="G40" s="15">
        <f t="shared" si="0"/>
        <v>34</v>
      </c>
      <c r="H40" s="16">
        <f t="shared" si="1"/>
        <v>4.7619047619047619</v>
      </c>
    </row>
    <row r="41" spans="1:8" x14ac:dyDescent="0.25">
      <c r="A41" s="30" t="s">
        <v>28</v>
      </c>
      <c r="B41" s="31">
        <v>488</v>
      </c>
      <c r="C41" s="31">
        <v>480</v>
      </c>
      <c r="D41" s="31">
        <v>502</v>
      </c>
      <c r="E41" s="31">
        <v>541</v>
      </c>
      <c r="F41" s="31">
        <v>526</v>
      </c>
      <c r="G41" s="31">
        <f t="shared" si="0"/>
        <v>-15</v>
      </c>
      <c r="H41" s="13">
        <f t="shared" si="1"/>
        <v>-2.7726432532347505</v>
      </c>
    </row>
    <row r="42" spans="1:8" x14ac:dyDescent="0.25">
      <c r="A42" s="30" t="s">
        <v>29</v>
      </c>
      <c r="B42" s="31">
        <v>189</v>
      </c>
      <c r="C42" s="31">
        <v>181</v>
      </c>
      <c r="D42" s="31">
        <v>172</v>
      </c>
      <c r="E42" s="31">
        <v>167</v>
      </c>
      <c r="F42" s="31">
        <v>178</v>
      </c>
      <c r="G42" s="31">
        <f t="shared" si="0"/>
        <v>11</v>
      </c>
      <c r="H42" s="13">
        <f t="shared" si="1"/>
        <v>6.5868263473053901</v>
      </c>
    </row>
    <row r="43" spans="1:8" x14ac:dyDescent="0.25">
      <c r="A43" s="14" t="s">
        <v>30</v>
      </c>
      <c r="B43" s="15">
        <f>SUM(B41:B42)</f>
        <v>677</v>
      </c>
      <c r="C43" s="15">
        <f>SUM(C41:C42)</f>
        <v>661</v>
      </c>
      <c r="D43" s="15">
        <f>SUM(D41:D42)</f>
        <v>674</v>
      </c>
      <c r="E43" s="15">
        <f>SUM(E41:E42)</f>
        <v>708</v>
      </c>
      <c r="F43" s="15">
        <f>SUM(F41:F42)</f>
        <v>704</v>
      </c>
      <c r="G43" s="15">
        <f t="shared" si="0"/>
        <v>-4</v>
      </c>
      <c r="H43" s="16">
        <f t="shared" si="1"/>
        <v>-0.56497175141242939</v>
      </c>
    </row>
    <row r="44" spans="1:8" x14ac:dyDescent="0.25">
      <c r="A44" s="20" t="s">
        <v>31</v>
      </c>
      <c r="B44" s="21">
        <f t="shared" ref="B44:E44" si="4">B26+B27+B28+B31+B35+B36+B37+B40+B43</f>
        <v>2781</v>
      </c>
      <c r="C44" s="21">
        <f t="shared" si="4"/>
        <v>2795</v>
      </c>
      <c r="D44" s="21">
        <f t="shared" si="4"/>
        <v>2839</v>
      </c>
      <c r="E44" s="21">
        <f t="shared" si="4"/>
        <v>2909</v>
      </c>
      <c r="F44" s="21">
        <f t="shared" ref="F44" si="5">F26+F27+F28+F31+F35+F36+F37+F40+F43</f>
        <v>2989</v>
      </c>
      <c r="G44" s="21">
        <f t="shared" si="0"/>
        <v>80</v>
      </c>
      <c r="H44" s="22">
        <f t="shared" si="1"/>
        <v>2.7500859401856306</v>
      </c>
    </row>
    <row r="45" spans="1:8" ht="15.75" x14ac:dyDescent="0.25">
      <c r="A45" s="24" t="s">
        <v>32</v>
      </c>
      <c r="B45" s="25">
        <f>B44+B25+B14</f>
        <v>8136</v>
      </c>
      <c r="C45" s="25">
        <f>C44+C25+C14</f>
        <v>8199</v>
      </c>
      <c r="D45" s="25">
        <f>D44+D25+D14</f>
        <v>8199</v>
      </c>
      <c r="E45" s="25">
        <f>E44+E25+E14</f>
        <v>8292</v>
      </c>
      <c r="F45" s="25">
        <f>F44+F25+F14</f>
        <v>8327</v>
      </c>
      <c r="G45" s="25">
        <f t="shared" si="0"/>
        <v>35</v>
      </c>
      <c r="H45" s="26">
        <f t="shared" si="1"/>
        <v>0.42209358417752052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/>
  </sheetViews>
  <sheetFormatPr baseColWidth="10" defaultRowHeight="15" x14ac:dyDescent="0.25"/>
  <cols>
    <col min="1" max="1" width="30.42578125" customWidth="1"/>
  </cols>
  <sheetData>
    <row r="1" spans="1:8" x14ac:dyDescent="0.25">
      <c r="A1" s="8" t="s">
        <v>44</v>
      </c>
      <c r="B1" s="71" t="s">
        <v>0</v>
      </c>
      <c r="C1" s="71" t="s">
        <v>0</v>
      </c>
      <c r="D1" s="71" t="s">
        <v>0</v>
      </c>
      <c r="E1" s="71" t="s">
        <v>0</v>
      </c>
      <c r="F1" s="71" t="s">
        <v>0</v>
      </c>
      <c r="G1" s="27" t="s">
        <v>1</v>
      </c>
      <c r="H1" s="33"/>
    </row>
    <row r="2" spans="1:8" x14ac:dyDescent="0.25">
      <c r="A2" s="28" t="s">
        <v>2</v>
      </c>
      <c r="B2" s="72" t="s">
        <v>64</v>
      </c>
      <c r="C2" s="72" t="s">
        <v>65</v>
      </c>
      <c r="D2" s="72" t="s">
        <v>66</v>
      </c>
      <c r="E2" s="72" t="s">
        <v>67</v>
      </c>
      <c r="F2" s="72" t="s">
        <v>70</v>
      </c>
      <c r="G2" s="29" t="s">
        <v>3</v>
      </c>
      <c r="H2" s="34" t="s">
        <v>4</v>
      </c>
    </row>
    <row r="3" spans="1:8" x14ac:dyDescent="0.25">
      <c r="A3" s="30" t="s">
        <v>5</v>
      </c>
      <c r="B3" s="31">
        <f>'detail Form_ 18'!B3+'detail Form_ 28'!B3+'detail Form_ 36'!B3+'detail Form_ 37'!B3+'detail Form_ 41'!B3+'detail Form_ 45'!B3</f>
        <v>4504</v>
      </c>
      <c r="C3" s="31">
        <f>'detail Form_ 18'!C3+'detail Form_ 28'!C3+'detail Form_ 36'!C3+'detail Form_ 37'!C3+'detail Form_ 41'!C3+'detail Form_ 45'!C3</f>
        <v>4517</v>
      </c>
      <c r="D3" s="31">
        <f>'detail Form_ 18'!D3+'detail Form_ 28'!D3+'detail Form_ 36'!D3+'detail Form_ 37'!D3+'detail Form_ 41'!D3+'detail Form_ 45'!D3</f>
        <v>4754</v>
      </c>
      <c r="E3" s="31">
        <f>'detail Form_ 18'!E3+'detail Form_ 28'!E3+'detail Form_ 36'!E3+'detail Form_ 37'!E3+'detail Form_ 41'!E3+'detail Form_ 45'!E3</f>
        <v>4640</v>
      </c>
      <c r="F3" s="31">
        <f>'detail Form_ 18'!F3+'detail Form_ 28'!F3+'detail Form_ 36'!F3+'detail Form_ 37'!F3+'detail Form_ 41'!F3+'detail Form_ 45'!F3</f>
        <v>4611</v>
      </c>
      <c r="G3" s="31">
        <f>F3-E3</f>
        <v>-29</v>
      </c>
      <c r="H3" s="13">
        <f>G3/E3*100</f>
        <v>-0.625</v>
      </c>
    </row>
    <row r="4" spans="1:8" x14ac:dyDescent="0.25">
      <c r="A4" s="30" t="s">
        <v>6</v>
      </c>
      <c r="B4" s="31">
        <f>'detail Form_ 18'!B4+'detail Form_ 28'!B4+'detail Form_ 36'!B4+'detail Form_ 37'!B4+'detail Form_ 41'!B4+'detail Form_ 45'!B4</f>
        <v>4382</v>
      </c>
      <c r="C4" s="31">
        <f>'detail Form_ 18'!C4+'detail Form_ 28'!C4+'detail Form_ 36'!C4+'detail Form_ 37'!C4+'detail Form_ 41'!C4+'detail Form_ 45'!C4</f>
        <v>4522</v>
      </c>
      <c r="D4" s="31">
        <f>'detail Form_ 18'!D4+'detail Form_ 28'!D4+'detail Form_ 36'!D4+'detail Form_ 37'!D4+'detail Form_ 41'!D4+'detail Form_ 45'!D4</f>
        <v>4565</v>
      </c>
      <c r="E4" s="31">
        <f>'detail Form_ 18'!E4+'detail Form_ 28'!E4+'detail Form_ 36'!E4+'detail Form_ 37'!E4+'detail Form_ 41'!E4+'detail Form_ 45'!E4</f>
        <v>4763</v>
      </c>
      <c r="F4" s="31">
        <f>'detail Form_ 18'!F4+'detail Form_ 28'!F4+'detail Form_ 36'!F4+'detail Form_ 37'!F4+'detail Form_ 41'!F4+'detail Form_ 45'!F4</f>
        <v>4548</v>
      </c>
      <c r="G4" s="31">
        <f t="shared" ref="G4:G35" si="0">F4-E4</f>
        <v>-215</v>
      </c>
      <c r="H4" s="13">
        <f t="shared" ref="H4:H35" si="1">G4/E4*100</f>
        <v>-4.5139617887885786</v>
      </c>
    </row>
    <row r="5" spans="1:8" x14ac:dyDescent="0.25">
      <c r="A5" s="30" t="s">
        <v>7</v>
      </c>
      <c r="B5" s="31">
        <f>'detail Form_ 18'!B5+'detail Form_ 28'!B5+'detail Form_ 36'!B5+'detail Form_ 37'!B5+'detail Form_ 41'!B5+'detail Form_ 45'!B5</f>
        <v>4569</v>
      </c>
      <c r="C5" s="31">
        <f>'detail Form_ 18'!C5+'detail Form_ 28'!C5+'detail Form_ 36'!C5+'detail Form_ 37'!C5+'detail Form_ 41'!C5+'detail Form_ 45'!C5</f>
        <v>4435</v>
      </c>
      <c r="D5" s="31">
        <f>'detail Form_ 18'!D5+'detail Form_ 28'!D5+'detail Form_ 36'!D5+'detail Form_ 37'!D5+'detail Form_ 41'!D5+'detail Form_ 45'!D5</f>
        <v>4479</v>
      </c>
      <c r="E5" s="31">
        <f>'detail Form_ 18'!E5+'detail Form_ 28'!E5+'detail Form_ 36'!E5+'detail Form_ 37'!E5+'detail Form_ 41'!E5+'detail Form_ 45'!E5</f>
        <v>4572</v>
      </c>
      <c r="F5" s="31">
        <f>'detail Form_ 18'!F5+'detail Form_ 28'!F5+'detail Form_ 36'!F5+'detail Form_ 37'!F5+'detail Form_ 41'!F5+'detail Form_ 45'!F5</f>
        <v>4653</v>
      </c>
      <c r="G5" s="31">
        <f t="shared" si="0"/>
        <v>81</v>
      </c>
      <c r="H5" s="13">
        <f t="shared" si="1"/>
        <v>1.7716535433070866</v>
      </c>
    </row>
    <row r="6" spans="1:8" x14ac:dyDescent="0.25">
      <c r="A6" s="30" t="s">
        <v>8</v>
      </c>
      <c r="B6" s="31">
        <f>'detail Form_ 18'!B6+'detail Form_ 28'!B6+'detail Form_ 36'!B6+'detail Form_ 37'!B6+'detail Form_ 41'!B6+'detail Form_ 45'!B6</f>
        <v>4771</v>
      </c>
      <c r="C6" s="31">
        <f>'detail Form_ 18'!C6+'detail Form_ 28'!C6+'detail Form_ 36'!C6+'detail Form_ 37'!C6+'detail Form_ 41'!C6+'detail Form_ 45'!C6</f>
        <v>4650</v>
      </c>
      <c r="D6" s="31">
        <f>'detail Form_ 18'!D6+'detail Form_ 28'!D6+'detail Form_ 36'!D6+'detail Form_ 37'!D6+'detail Form_ 41'!D6+'detail Form_ 45'!D6</f>
        <v>4602</v>
      </c>
      <c r="E6" s="31">
        <f>'detail Form_ 18'!E6+'detail Form_ 28'!E6+'detail Form_ 36'!E6+'detail Form_ 37'!E6+'detail Form_ 41'!E6+'detail Form_ 45'!E6</f>
        <v>4579</v>
      </c>
      <c r="F6" s="31">
        <f>'detail Form_ 18'!F6+'detail Form_ 28'!F6+'detail Form_ 36'!F6+'detail Form_ 37'!F6+'detail Form_ 41'!F6+'detail Form_ 45'!F6</f>
        <v>4618</v>
      </c>
      <c r="G6" s="31">
        <f t="shared" si="0"/>
        <v>39</v>
      </c>
      <c r="H6" s="13">
        <f t="shared" si="1"/>
        <v>0.85171434811094127</v>
      </c>
    </row>
    <row r="7" spans="1:8" x14ac:dyDescent="0.25">
      <c r="A7" s="17" t="s">
        <v>9</v>
      </c>
      <c r="B7" s="18">
        <f>SUM(B3:B6)</f>
        <v>18226</v>
      </c>
      <c r="C7" s="18">
        <f>SUM(C3:C6)</f>
        <v>18124</v>
      </c>
      <c r="D7" s="18">
        <f>SUM(D3:D6)</f>
        <v>18400</v>
      </c>
      <c r="E7" s="18">
        <f>SUM(E3:E6)</f>
        <v>18554</v>
      </c>
      <c r="F7" s="18">
        <f>SUM(F3:F6)</f>
        <v>18430</v>
      </c>
      <c r="G7" s="18">
        <f t="shared" si="0"/>
        <v>-124</v>
      </c>
      <c r="H7" s="19">
        <f t="shared" si="1"/>
        <v>-0.66831949983830985</v>
      </c>
    </row>
    <row r="8" spans="1:8" x14ac:dyDescent="0.25">
      <c r="A8" s="39" t="s">
        <v>45</v>
      </c>
      <c r="B8" s="40">
        <f>'detail Form_ 18'!B8+'detail Form_ 36'!B8+'detail Form_ 45'!B8+'detail Form_ 41'!B8</f>
        <v>1</v>
      </c>
      <c r="C8" s="40">
        <f>'detail Form_ 18'!C8+'detail Form_ 36'!C8+'detail Form_ 45'!C8+'detail Form_ 41'!C8</f>
        <v>3</v>
      </c>
      <c r="D8" s="40">
        <f>'detail Form_ 18'!D8+'detail Form_ 36'!D8+'detail Form_ 45'!D8+'detail Form_ 41'!D8</f>
        <v>0</v>
      </c>
      <c r="E8" s="40">
        <f>'detail Form_ 18'!E8+'detail Form_ 36'!E8+'detail Form_ 45'!E8+'detail Form_ 41'!E8</f>
        <v>0</v>
      </c>
      <c r="F8" s="40">
        <f>'detail Form_ 18'!F8+'detail Form_ 36'!F8+'detail Form_ 45'!F8+'detail Form_ 41'!F8</f>
        <v>0</v>
      </c>
      <c r="G8" s="40">
        <f t="shared" si="0"/>
        <v>0</v>
      </c>
      <c r="H8" s="41"/>
    </row>
    <row r="9" spans="1:8" x14ac:dyDescent="0.25">
      <c r="A9" s="30" t="s">
        <v>36</v>
      </c>
      <c r="B9" s="31"/>
      <c r="C9" s="31"/>
      <c r="D9" s="31"/>
      <c r="E9" s="31"/>
      <c r="F9" s="31"/>
      <c r="G9" s="31">
        <f t="shared" si="0"/>
        <v>0</v>
      </c>
      <c r="H9" s="11"/>
    </row>
    <row r="10" spans="1:8" x14ac:dyDescent="0.25">
      <c r="A10" s="30" t="s">
        <v>10</v>
      </c>
      <c r="B10" s="31">
        <f>'detail Form_ 18'!B9+'detail Form_ 28'!B9+'detail Form_ 37'!B8+'detail Form_ 41'!B9+'detail Form_ 45'!B9</f>
        <v>82</v>
      </c>
      <c r="C10" s="31">
        <f>'detail Form_ 18'!C9+'detail Form_ 28'!C9+'detail Form_ 37'!C8+'detail Form_ 41'!C9+'detail Form_ 45'!C9</f>
        <v>83</v>
      </c>
      <c r="D10" s="31">
        <f>'detail Form_ 18'!D9+'detail Form_ 28'!D9+'detail Form_ 37'!D8+'detail Form_ 41'!D9+'detail Form_ 45'!D9</f>
        <v>65</v>
      </c>
      <c r="E10" s="31">
        <f>'detail Form_ 18'!E9+'detail Form_ 28'!E9+'detail Form_ 37'!E8+'detail Form_ 41'!E9+'detail Form_ 45'!E9</f>
        <v>80</v>
      </c>
      <c r="F10" s="31">
        <f>'detail Form_ 18'!F9+'detail Form_ 28'!F9+'detail Form_ 37'!F8+'detail Form_ 41'!F9+'detail Form_ 45'!F9</f>
        <v>92</v>
      </c>
      <c r="G10" s="31">
        <f t="shared" si="0"/>
        <v>12</v>
      </c>
      <c r="H10" s="13">
        <f t="shared" si="1"/>
        <v>15</v>
      </c>
    </row>
    <row r="11" spans="1:8" x14ac:dyDescent="0.25">
      <c r="A11" s="17" t="s">
        <v>11</v>
      </c>
      <c r="B11" s="18">
        <f>B10+B9+B7+B8</f>
        <v>18309</v>
      </c>
      <c r="C11" s="18">
        <f>C10+C9+C7+C8</f>
        <v>18210</v>
      </c>
      <c r="D11" s="18">
        <f>D10+D9+D7+D8</f>
        <v>18465</v>
      </c>
      <c r="E11" s="18">
        <f>E10+E9+E7+E8</f>
        <v>18634</v>
      </c>
      <c r="F11" s="18">
        <f>F10+F9+F7+F8</f>
        <v>18522</v>
      </c>
      <c r="G11" s="18">
        <f t="shared" si="0"/>
        <v>-112</v>
      </c>
      <c r="H11" s="19">
        <f t="shared" si="1"/>
        <v>-0.60105184072126228</v>
      </c>
    </row>
    <row r="12" spans="1:8" x14ac:dyDescent="0.25">
      <c r="A12" s="30" t="s">
        <v>12</v>
      </c>
      <c r="B12" s="31">
        <f>'detail Form_ 18'!B11+'detail Form_ 28'!B11+'detail Form_ 37'!B10+'detail Form_ 41'!B11+'detail Form_ 45'!B11</f>
        <v>58</v>
      </c>
      <c r="C12" s="31">
        <f>'detail Form_ 18'!C11+'detail Form_ 28'!C11+'detail Form_ 37'!C10+'detail Form_ 41'!C11+'detail Form_ 45'!C11</f>
        <v>57</v>
      </c>
      <c r="D12" s="31">
        <f>'detail Form_ 18'!D11+'detail Form_ 28'!D11+'detail Form_ 37'!D10+'detail Form_ 41'!D11+'detail Form_ 45'!D11</f>
        <v>61</v>
      </c>
      <c r="E12" s="31">
        <f>'detail Form_ 18'!E11+'detail Form_ 28'!E11+'detail Form_ 37'!E10+'detail Form_ 41'!E11+'detail Form_ 45'!E11</f>
        <v>24</v>
      </c>
      <c r="F12" s="31">
        <f>'detail Form_ 18'!F11+'detail Form_ 28'!F11+'detail Form_ 37'!F10+'detail Form_ 41'!F11+'detail Form_ 45'!F11</f>
        <v>33</v>
      </c>
      <c r="G12" s="31">
        <f t="shared" si="0"/>
        <v>9</v>
      </c>
      <c r="H12" s="13">
        <f t="shared" si="1"/>
        <v>37.5</v>
      </c>
    </row>
    <row r="13" spans="1:8" x14ac:dyDescent="0.25">
      <c r="A13" s="30" t="s">
        <v>13</v>
      </c>
      <c r="B13" s="31">
        <f>'detail Form_ 18'!B12+'detail Form_ 28'!B12+'detail Form_ 37'!B11+'detail Form_ 41'!B12+'detail Form_ 45'!B12</f>
        <v>49</v>
      </c>
      <c r="C13" s="31">
        <f>'detail Form_ 18'!C12+'detail Form_ 28'!C12+'detail Form_ 37'!C11+'detail Form_ 41'!C12+'detail Form_ 45'!C12</f>
        <v>43</v>
      </c>
      <c r="D13" s="31">
        <f>'detail Form_ 18'!D12+'detail Form_ 28'!D12+'detail Form_ 37'!D11+'detail Form_ 41'!D12+'detail Form_ 45'!D12</f>
        <v>39</v>
      </c>
      <c r="E13" s="31">
        <f>'detail Form_ 18'!E12+'detail Form_ 28'!E12+'detail Form_ 37'!E11+'detail Form_ 41'!E12+'detail Form_ 45'!E12</f>
        <v>39</v>
      </c>
      <c r="F13" s="31">
        <f>'detail Form_ 18'!F12+'detail Form_ 28'!F12+'detail Form_ 37'!F11+'detail Form_ 41'!F12+'detail Form_ 45'!F12</f>
        <v>32</v>
      </c>
      <c r="G13" s="31">
        <f t="shared" si="0"/>
        <v>-7</v>
      </c>
      <c r="H13" s="13">
        <f t="shared" si="1"/>
        <v>-17.948717948717949</v>
      </c>
    </row>
    <row r="14" spans="1:8" x14ac:dyDescent="0.25">
      <c r="A14" s="30" t="s">
        <v>39</v>
      </c>
      <c r="B14" s="31">
        <f>'detail Form_ 18'!B13+'detail Form_ 28'!B13+'detail Form_ 37'!B12+'detail Form_ 41'!B13+'detail Form_ 45'!B13</f>
        <v>33</v>
      </c>
      <c r="C14" s="31">
        <f>'detail Form_ 18'!C13+'detail Form_ 28'!C13+'detail Form_ 37'!C12+'detail Form_ 41'!C13+'detail Form_ 45'!C13</f>
        <v>42</v>
      </c>
      <c r="D14" s="31">
        <f>'detail Form_ 18'!D13+'detail Form_ 28'!D13+'detail Form_ 37'!D12+'detail Form_ 41'!D13+'detail Form_ 45'!D13</f>
        <v>42</v>
      </c>
      <c r="E14" s="31">
        <f>'detail Form_ 18'!E13+'detail Form_ 28'!E13+'detail Form_ 37'!E12+'detail Form_ 41'!E13+'detail Form_ 45'!E13</f>
        <v>36</v>
      </c>
      <c r="F14" s="31">
        <f>'detail Form_ 18'!F13+'detail Form_ 28'!F13+'detail Form_ 37'!F12+'detail Form_ 41'!F13+'detail Form_ 45'!F13</f>
        <v>42</v>
      </c>
      <c r="G14" s="31">
        <f t="shared" si="0"/>
        <v>6</v>
      </c>
      <c r="H14" s="13">
        <f t="shared" si="1"/>
        <v>16.666666666666664</v>
      </c>
    </row>
    <row r="15" spans="1:8" x14ac:dyDescent="0.25">
      <c r="A15" s="30" t="s">
        <v>40</v>
      </c>
      <c r="B15" s="31">
        <f>'detail Form_ 18'!B14+'detail Form_ 28'!B14+'detail Form_ 37'!B13+'detail Form_ 41'!B14</f>
        <v>38</v>
      </c>
      <c r="C15" s="31">
        <f>'detail Form_ 18'!C14+'detail Form_ 28'!C14+'detail Form_ 37'!C13+'detail Form_ 41'!C14+'detail Form_ 45'!C14</f>
        <v>34</v>
      </c>
      <c r="D15" s="31">
        <f>'detail Form_ 18'!D14+'detail Form_ 28'!D14+'detail Form_ 37'!D13+'detail Form_ 41'!D14+'detail Form_ 45'!D14</f>
        <v>44</v>
      </c>
      <c r="E15" s="31">
        <f>'detail Form_ 18'!E14+'detail Form_ 28'!E14+'detail Form_ 37'!E13+'detail Form_ 41'!E14+'detail Form_ 45'!E14</f>
        <v>42</v>
      </c>
      <c r="F15" s="31">
        <f>'detail Form_ 18'!F14+'detail Form_ 28'!F14+'detail Form_ 37'!F13+'detail Form_ 41'!F14+'detail Form_ 45'!F14</f>
        <v>43</v>
      </c>
      <c r="G15" s="31">
        <f t="shared" si="0"/>
        <v>1</v>
      </c>
      <c r="H15" s="13">
        <f t="shared" si="1"/>
        <v>2.3809523809523809</v>
      </c>
    </row>
    <row r="16" spans="1:8" x14ac:dyDescent="0.25">
      <c r="A16" s="17" t="s">
        <v>14</v>
      </c>
      <c r="B16" s="18">
        <f>SUM(B12:B15)</f>
        <v>178</v>
      </c>
      <c r="C16" s="18">
        <f>SUM(C12:C15)</f>
        <v>176</v>
      </c>
      <c r="D16" s="18">
        <f>SUM(D12:D15)</f>
        <v>186</v>
      </c>
      <c r="E16" s="18">
        <f>SUM(E12:E15)</f>
        <v>141</v>
      </c>
      <c r="F16" s="18">
        <f>SUM(F12:F15)</f>
        <v>150</v>
      </c>
      <c r="G16" s="18">
        <f t="shared" si="0"/>
        <v>9</v>
      </c>
      <c r="H16" s="19">
        <f t="shared" si="1"/>
        <v>6.3829787234042552</v>
      </c>
    </row>
    <row r="17" spans="1:8" x14ac:dyDescent="0.25">
      <c r="A17" s="20" t="s">
        <v>15</v>
      </c>
      <c r="B17" s="21">
        <f>B11+B16</f>
        <v>18487</v>
      </c>
      <c r="C17" s="21">
        <f>C11+C16</f>
        <v>18386</v>
      </c>
      <c r="D17" s="21">
        <f>D11+D16</f>
        <v>18651</v>
      </c>
      <c r="E17" s="21">
        <f>E11+E16</f>
        <v>18775</v>
      </c>
      <c r="F17" s="21">
        <f>F11+F16</f>
        <v>18672</v>
      </c>
      <c r="G17" s="21">
        <f t="shared" si="0"/>
        <v>-103</v>
      </c>
      <c r="H17" s="22">
        <f t="shared" si="1"/>
        <v>-0.54860186418109191</v>
      </c>
    </row>
    <row r="18" spans="1:8" x14ac:dyDescent="0.25">
      <c r="A18" s="30" t="s">
        <v>16</v>
      </c>
      <c r="B18" s="31">
        <f>'detail Form_ 18'!B17+'detail Form_ 28'!B17+'detail Form_ 36'!B10+'detail Form_ 37'!B16+'detail Form_ 41'!B17+'detail Form_ 45'!B17</f>
        <v>251</v>
      </c>
      <c r="C18" s="31">
        <f>'detail Form_ 18'!C17+'detail Form_ 28'!C17+'detail Form_ 36'!C10+'detail Form_ 37'!C16+'detail Form_ 41'!C17+'detail Form_ 45'!C17</f>
        <v>257</v>
      </c>
      <c r="D18" s="31">
        <f>'detail Form_ 18'!D17+'detail Form_ 28'!D17+'detail Form_ 36'!D10+'detail Form_ 37'!D16+'detail Form_ 41'!D17+'detail Form_ 45'!D17</f>
        <v>248</v>
      </c>
      <c r="E18" s="31">
        <f>'detail Form_ 18'!E17+'detail Form_ 28'!E17+'detail Form_ 36'!E10+'detail Form_ 37'!E16+'detail Form_ 41'!E17+'detail Form_ 45'!E17</f>
        <v>240</v>
      </c>
      <c r="F18" s="31">
        <f>'detail Form_ 18'!F17+'detail Form_ 28'!F17+'detail Form_ 36'!F10+'detail Form_ 37'!F16+'detail Form_ 41'!F17+'detail Form_ 45'!F17</f>
        <v>259</v>
      </c>
      <c r="G18" s="31">
        <f t="shared" si="0"/>
        <v>19</v>
      </c>
      <c r="H18" s="13">
        <f t="shared" si="1"/>
        <v>7.9166666666666661</v>
      </c>
    </row>
    <row r="19" spans="1:8" x14ac:dyDescent="0.25">
      <c r="A19" s="30" t="s">
        <v>17</v>
      </c>
      <c r="B19" s="31">
        <f>'detail Form_ 18'!B18+'detail Form_ 28'!B18+'detail Form_ 36'!B11+'detail Form_ 37'!B17+'detail Form_ 41'!B18+'detail Form_ 45'!B18</f>
        <v>240</v>
      </c>
      <c r="C19" s="31">
        <f>'detail Form_ 18'!C18+'detail Form_ 28'!C18+'detail Form_ 36'!C11+'detail Form_ 37'!C17+'detail Form_ 41'!C18+'detail Form_ 45'!C18</f>
        <v>214</v>
      </c>
      <c r="D19" s="31">
        <f>'detail Form_ 18'!D18+'detail Form_ 28'!D18+'detail Form_ 36'!D11+'detail Form_ 37'!D17+'detail Form_ 41'!D18+'detail Form_ 45'!D18</f>
        <v>212</v>
      </c>
      <c r="E19" s="31">
        <f>'detail Form_ 18'!E18+'detail Form_ 28'!E18+'detail Form_ 36'!E11+'detail Form_ 37'!E17+'detail Form_ 41'!E18+'detail Form_ 45'!E18</f>
        <v>197</v>
      </c>
      <c r="F19" s="31">
        <f>'detail Form_ 18'!F18+'detail Form_ 28'!F18+'detail Form_ 36'!F11+'detail Form_ 37'!F17+'detail Form_ 41'!F18+'detail Form_ 45'!F18</f>
        <v>214</v>
      </c>
      <c r="G19" s="31">
        <f t="shared" si="0"/>
        <v>17</v>
      </c>
      <c r="H19" s="13">
        <f t="shared" si="1"/>
        <v>8.6294416243654819</v>
      </c>
    </row>
    <row r="20" spans="1:8" x14ac:dyDescent="0.25">
      <c r="A20" s="14" t="s">
        <v>18</v>
      </c>
      <c r="B20" s="15">
        <f>SUM(B18:B19)</f>
        <v>491</v>
      </c>
      <c r="C20" s="15">
        <f>SUM(C18:C19)</f>
        <v>471</v>
      </c>
      <c r="D20" s="15">
        <f>SUM(D18:D19)</f>
        <v>460</v>
      </c>
      <c r="E20" s="15">
        <f>SUM(E18:E19)</f>
        <v>437</v>
      </c>
      <c r="F20" s="15">
        <f>SUM(F18:F19)</f>
        <v>473</v>
      </c>
      <c r="G20" s="15">
        <f t="shared" si="0"/>
        <v>36</v>
      </c>
      <c r="H20" s="16">
        <f t="shared" si="1"/>
        <v>8.2379862700228834</v>
      </c>
    </row>
    <row r="21" spans="1:8" x14ac:dyDescent="0.25">
      <c r="A21" s="30" t="s">
        <v>19</v>
      </c>
      <c r="B21" s="31">
        <f>'detail Form_ 18'!B20+'detail Form_ 28'!B20+'detail Form_ 36'!B13+'detail Form_ 37'!B19+'detail Form_ 41'!B20+'detail Form_ 45'!B20</f>
        <v>1110</v>
      </c>
      <c r="C21" s="31">
        <f>'detail Form_ 18'!C20+'detail Form_ 28'!C20+'detail Form_ 36'!C13+'detail Form_ 37'!C19+'detail Form_ 41'!C20+'detail Form_ 45'!C20</f>
        <v>1124</v>
      </c>
      <c r="D21" s="31">
        <f>'detail Form_ 18'!D20+'detail Form_ 28'!D20+'detail Form_ 36'!D13+'detail Form_ 37'!D19+'detail Form_ 41'!D20+'detail Form_ 45'!D20</f>
        <v>1116</v>
      </c>
      <c r="E21" s="31">
        <f>'detail Form_ 18'!E20+'detail Form_ 28'!E20+'detail Form_ 36'!E13+'detail Form_ 37'!E19+'detail Form_ 41'!E20+'detail Form_ 45'!E20</f>
        <v>1149</v>
      </c>
      <c r="F21" s="31">
        <f>'detail Form_ 18'!F20+'detail Form_ 28'!F20+'detail Form_ 36'!F13+'detail Form_ 37'!F19+'detail Form_ 41'!F20+'detail Form_ 45'!F20</f>
        <v>1138</v>
      </c>
      <c r="G21" s="31">
        <f t="shared" si="0"/>
        <v>-11</v>
      </c>
      <c r="H21" s="13">
        <f t="shared" si="1"/>
        <v>-0.9573542210617928</v>
      </c>
    </row>
    <row r="22" spans="1:8" x14ac:dyDescent="0.25">
      <c r="A22" s="30" t="s">
        <v>20</v>
      </c>
      <c r="B22" s="31">
        <f>'detail Form_ 18'!B21+'detail Form_ 28'!B21+'detail Form_ 36'!B14+'detail Form_ 37'!B20+'detail Form_ 41'!B21+'detail Form_ 45'!B21</f>
        <v>1126</v>
      </c>
      <c r="C22" s="31">
        <f>'detail Form_ 18'!C21+'detail Form_ 28'!C21+'detail Form_ 36'!C14+'detail Form_ 37'!C20+'detail Form_ 41'!C21+'detail Form_ 45'!C21</f>
        <v>1127</v>
      </c>
      <c r="D22" s="31">
        <f>'detail Form_ 18'!D21+'detail Form_ 28'!D21+'detail Form_ 36'!D14+'detail Form_ 37'!D20+'detail Form_ 41'!D21+'detail Form_ 45'!D21</f>
        <v>1103</v>
      </c>
      <c r="E22" s="31">
        <f>'detail Form_ 18'!E21+'detail Form_ 28'!E21+'detail Form_ 36'!E14+'detail Form_ 37'!E20+'detail Form_ 41'!E21+'detail Form_ 45'!E21</f>
        <v>1103</v>
      </c>
      <c r="F22" s="31">
        <f>'detail Form_ 18'!F21+'detail Form_ 28'!F21+'detail Form_ 36'!F14+'detail Form_ 37'!F20+'detail Form_ 41'!F21+'detail Form_ 45'!F21</f>
        <v>1144</v>
      </c>
      <c r="G22" s="31">
        <f t="shared" si="0"/>
        <v>41</v>
      </c>
      <c r="H22" s="13">
        <f t="shared" si="1"/>
        <v>3.71713508612874</v>
      </c>
    </row>
    <row r="23" spans="1:8" x14ac:dyDescent="0.25">
      <c r="A23" s="30" t="s">
        <v>21</v>
      </c>
      <c r="B23" s="31">
        <f>'detail Form_ 18'!B22+'detail Form_ 28'!B22+'detail Form_ 36'!B15+'detail Form_ 37'!B21+'detail Form_ 41'!B22+'detail Form_ 45'!B22</f>
        <v>1072</v>
      </c>
      <c r="C23" s="31">
        <f>'detail Form_ 18'!C22+'detail Form_ 28'!C22+'detail Form_ 36'!C15+'detail Form_ 37'!C21+'detail Form_ 41'!C22+'detail Form_ 45'!C22</f>
        <v>1047</v>
      </c>
      <c r="D23" s="31">
        <f>'detail Form_ 18'!D22+'detail Form_ 28'!D22+'detail Form_ 36'!D15+'detail Form_ 37'!D21+'detail Form_ 41'!D22+'detail Form_ 45'!D22</f>
        <v>1087</v>
      </c>
      <c r="E23" s="31">
        <f>'detail Form_ 18'!E22+'detail Form_ 28'!E22+'detail Form_ 36'!E15+'detail Form_ 37'!E21+'detail Form_ 41'!E22+'detail Form_ 45'!E22</f>
        <v>1022</v>
      </c>
      <c r="F23" s="31">
        <f>'detail Form_ 18'!F22+'detail Form_ 28'!F22+'detail Form_ 36'!F15+'detail Form_ 37'!F21+'detail Form_ 41'!F22+'detail Form_ 45'!F22</f>
        <v>1030</v>
      </c>
      <c r="G23" s="31">
        <f t="shared" si="0"/>
        <v>8</v>
      </c>
      <c r="H23" s="13">
        <f t="shared" si="1"/>
        <v>0.78277886497064575</v>
      </c>
    </row>
    <row r="24" spans="1:8" x14ac:dyDescent="0.25">
      <c r="A24" s="14" t="s">
        <v>34</v>
      </c>
      <c r="B24" s="15">
        <f>SUM(B21:B23)</f>
        <v>3308</v>
      </c>
      <c r="C24" s="15">
        <f>SUM(C21:C23)</f>
        <v>3298</v>
      </c>
      <c r="D24" s="15">
        <f>SUM(D21:D23)</f>
        <v>3306</v>
      </c>
      <c r="E24" s="15">
        <f>SUM(E21:E23)</f>
        <v>3274</v>
      </c>
      <c r="F24" s="15">
        <f>SUM(F21:F23)</f>
        <v>3312</v>
      </c>
      <c r="G24" s="15">
        <f t="shared" si="0"/>
        <v>38</v>
      </c>
      <c r="H24" s="16">
        <f t="shared" si="1"/>
        <v>1.1606597434331094</v>
      </c>
    </row>
    <row r="25" spans="1:8" x14ac:dyDescent="0.25">
      <c r="A25" s="30" t="s">
        <v>22</v>
      </c>
      <c r="B25" s="31">
        <f>'detail Form_ 18'!B24+'detail Form_ 28'!B24+'detail Form_ 41'!B24</f>
        <v>6</v>
      </c>
      <c r="C25" s="31">
        <f>'detail Form_ 18'!C24+'detail Form_ 28'!C24+'detail Form_ 41'!C24</f>
        <v>5</v>
      </c>
      <c r="D25" s="31">
        <f>'detail Form_ 18'!D24+'detail Form_ 28'!D24+'detail Form_ 41'!D24</f>
        <v>0</v>
      </c>
      <c r="E25" s="31">
        <f>'detail Form_ 18'!E24+'detail Form_ 28'!E24+'detail Form_ 41'!E24</f>
        <v>0</v>
      </c>
      <c r="F25" s="31">
        <f>'detail Form_ 18'!F24+'detail Form_ 28'!F24+'detail Form_ 41'!F24</f>
        <v>0</v>
      </c>
      <c r="G25" s="31">
        <f t="shared" si="0"/>
        <v>0</v>
      </c>
      <c r="H25" s="13"/>
    </row>
    <row r="26" spans="1:8" x14ac:dyDescent="0.25">
      <c r="A26" s="20" t="s">
        <v>23</v>
      </c>
      <c r="B26" s="21">
        <f t="shared" ref="B26:E26" si="2">B20+B24+B25</f>
        <v>3805</v>
      </c>
      <c r="C26" s="21">
        <f t="shared" si="2"/>
        <v>3774</v>
      </c>
      <c r="D26" s="21">
        <f t="shared" si="2"/>
        <v>3766</v>
      </c>
      <c r="E26" s="21">
        <f t="shared" si="2"/>
        <v>3711</v>
      </c>
      <c r="F26" s="21">
        <f t="shared" ref="F26" si="3">F20+F24+F25</f>
        <v>3785</v>
      </c>
      <c r="G26" s="21">
        <f t="shared" si="0"/>
        <v>74</v>
      </c>
      <c r="H26" s="22">
        <f t="shared" si="1"/>
        <v>1.9940716787927784</v>
      </c>
    </row>
    <row r="27" spans="1:8" x14ac:dyDescent="0.25">
      <c r="A27" s="30" t="s">
        <v>24</v>
      </c>
      <c r="B27" s="31">
        <f>'detail Form_ 18'!B26+'detail Form_ 28'!B26+'detail Form_ 36'!B18+'detail Form_ 37'!B24+'detail Form_ 41'!B26+'detail Form_ 45'!B26</f>
        <v>2703</v>
      </c>
      <c r="C27" s="31">
        <f>'detail Form_ 18'!C26+'detail Form_ 28'!C26+'detail Form_ 36'!C18+'detail Form_ 37'!C24+'detail Form_ 41'!C26+'detail Form_ 45'!C26</f>
        <v>2804</v>
      </c>
      <c r="D27" s="31">
        <f>'detail Form_ 18'!D26+'detail Form_ 28'!D26+'detail Form_ 36'!D18+'detail Form_ 37'!D24+'detail Form_ 41'!D26+'detail Form_ 45'!D26</f>
        <v>2604</v>
      </c>
      <c r="E27" s="31">
        <f>'detail Form_ 18'!E26+'detail Form_ 28'!E26+'detail Form_ 36'!E18+'detail Form_ 37'!E24+'detail Form_ 41'!E26+'detail Form_ 45'!E26</f>
        <v>2706</v>
      </c>
      <c r="F27" s="31">
        <f>'detail Form_ 18'!F26+'detail Form_ 28'!F26+'detail Form_ 36'!F18+'detail Form_ 37'!F24+'detail Form_ 41'!F26+'detail Form_ 45'!F26</f>
        <v>2788</v>
      </c>
      <c r="G27" s="31">
        <f t="shared" si="0"/>
        <v>82</v>
      </c>
      <c r="H27" s="13">
        <f t="shared" si="1"/>
        <v>3.0303030303030303</v>
      </c>
    </row>
    <row r="28" spans="1:8" x14ac:dyDescent="0.25">
      <c r="A28" s="30" t="s">
        <v>25</v>
      </c>
      <c r="B28" s="31">
        <f>'detail Form_ 18'!B27+'detail Form_ 28'!B27+'detail Form_ 36'!B19+'detail Form_ 37'!B25+'detail Form_ 41'!B27+'detail Form_ 45'!B27</f>
        <v>1974</v>
      </c>
      <c r="C28" s="31">
        <f>'detail Form_ 18'!C27+'detail Form_ 28'!C27+'detail Form_ 36'!C19+'detail Form_ 37'!C25+'detail Form_ 41'!C27+'detail Form_ 45'!C27</f>
        <v>1972</v>
      </c>
      <c r="D28" s="31">
        <f>'detail Form_ 18'!D27+'detail Form_ 28'!D27+'detail Form_ 36'!D19+'detail Form_ 37'!D25+'detail Form_ 41'!D27+'detail Form_ 45'!D27</f>
        <v>2061</v>
      </c>
      <c r="E28" s="31">
        <f>'detail Form_ 18'!E27+'detail Form_ 28'!E27+'detail Form_ 36'!E19+'detail Form_ 37'!E25+'detail Form_ 41'!E27+'detail Form_ 45'!E27</f>
        <v>1953</v>
      </c>
      <c r="F28" s="31">
        <f>'detail Form_ 18'!F27+'detail Form_ 28'!F27+'detail Form_ 36'!F19+'detail Form_ 37'!F25+'detail Form_ 41'!F27+'detail Form_ 45'!F27</f>
        <v>2128</v>
      </c>
      <c r="G28" s="31">
        <f t="shared" si="0"/>
        <v>175</v>
      </c>
      <c r="H28" s="13">
        <f t="shared" si="1"/>
        <v>8.9605734767025087</v>
      </c>
    </row>
    <row r="29" spans="1:8" x14ac:dyDescent="0.25">
      <c r="A29" s="30" t="s">
        <v>26</v>
      </c>
      <c r="B29" s="31">
        <f>'detail Form_ 18'!B28+'detail Form_ 28'!B28+'detail Form_ 36'!B20+'detail Form_ 37'!B26+'detail Form_ 41'!B28+'detail Form_ 45'!B28</f>
        <v>587</v>
      </c>
      <c r="C29" s="31">
        <f>'detail Form_ 18'!C28+'detail Form_ 28'!C28+'detail Form_ 36'!C20+'detail Form_ 37'!C26+'detail Form_ 41'!C28+'detail Form_ 45'!C28</f>
        <v>567</v>
      </c>
      <c r="D29" s="31">
        <f>'detail Form_ 18'!D28+'detail Form_ 28'!D28+'detail Form_ 36'!D20+'detail Form_ 37'!D26+'detail Form_ 41'!D28+'detail Form_ 45'!D28</f>
        <v>587</v>
      </c>
      <c r="E29" s="31">
        <f>'detail Form_ 18'!E28+'detail Form_ 28'!E28+'detail Form_ 36'!E20+'detail Form_ 37'!E26+'detail Form_ 41'!E28+'detail Form_ 45'!E28</f>
        <v>582</v>
      </c>
      <c r="F29" s="31">
        <f>'detail Form_ 18'!F28+'detail Form_ 28'!F28+'detail Form_ 36'!F20+'detail Form_ 37'!F26+'detail Form_ 41'!F28+'detail Form_ 45'!F28</f>
        <v>543</v>
      </c>
      <c r="G29" s="31">
        <f t="shared" si="0"/>
        <v>-39</v>
      </c>
      <c r="H29" s="13">
        <f t="shared" si="1"/>
        <v>-6.7010309278350517</v>
      </c>
    </row>
    <row r="30" spans="1:8" x14ac:dyDescent="0.25">
      <c r="A30" s="14" t="s">
        <v>27</v>
      </c>
      <c r="B30" s="15">
        <f>SUM(B28:B29)</f>
        <v>2561</v>
      </c>
      <c r="C30" s="15">
        <f>SUM(C28:C29)</f>
        <v>2539</v>
      </c>
      <c r="D30" s="15">
        <f>SUM(D28:D29)</f>
        <v>2648</v>
      </c>
      <c r="E30" s="15">
        <f>SUM(E28:E29)</f>
        <v>2535</v>
      </c>
      <c r="F30" s="15">
        <f>SUM(F28:F29)</f>
        <v>2671</v>
      </c>
      <c r="G30" s="15">
        <f t="shared" si="0"/>
        <v>136</v>
      </c>
      <c r="H30" s="16">
        <f t="shared" si="1"/>
        <v>5.3648915187376724</v>
      </c>
    </row>
    <row r="31" spans="1:8" x14ac:dyDescent="0.25">
      <c r="A31" s="30" t="s">
        <v>28</v>
      </c>
      <c r="B31" s="31">
        <f>'detail Form_ 18'!B30+'detail Form_ 28'!B30+'detail Form_ 36'!B22+'detail Form_ 37'!B28+'detail Form_ 41'!B30+'detail Form_ 45'!B30</f>
        <v>1876</v>
      </c>
      <c r="C31" s="31">
        <f>'detail Form_ 18'!C30+'detail Form_ 28'!C30+'detail Form_ 36'!C22+'detail Form_ 37'!C28+'detail Form_ 41'!C30+'detail Form_ 45'!C30</f>
        <v>1878</v>
      </c>
      <c r="D31" s="31">
        <f>'detail Form_ 18'!D30+'detail Form_ 28'!D30+'detail Form_ 36'!D22+'detail Form_ 37'!D28+'detail Form_ 41'!D30+'detail Form_ 45'!D30</f>
        <v>1894</v>
      </c>
      <c r="E31" s="31">
        <f>'detail Form_ 18'!E30+'detail Form_ 28'!E30+'detail Form_ 36'!E22+'detail Form_ 37'!E28+'detail Form_ 41'!E30+'detail Form_ 45'!E30</f>
        <v>1962</v>
      </c>
      <c r="F31" s="31">
        <f>'detail Form_ 18'!F30+'detail Form_ 28'!F30+'detail Form_ 36'!F22+'detail Form_ 37'!F28+'detail Form_ 41'!F30+'detail Form_ 45'!F30</f>
        <v>1872</v>
      </c>
      <c r="G31" s="31">
        <f t="shared" si="0"/>
        <v>-90</v>
      </c>
      <c r="H31" s="13">
        <f t="shared" si="1"/>
        <v>-4.5871559633027523</v>
      </c>
    </row>
    <row r="32" spans="1:8" x14ac:dyDescent="0.25">
      <c r="A32" s="30" t="s">
        <v>29</v>
      </c>
      <c r="B32" s="31">
        <f>'detail Form_ 18'!B31+'detail Form_ 28'!B31+'detail Form_ 36'!B23+'detail Form_ 37'!B29+'detail Form_ 41'!B31+'detail Form_ 45'!B31</f>
        <v>618</v>
      </c>
      <c r="C32" s="31">
        <f>'detail Form_ 18'!C31+'detail Form_ 28'!C31+'detail Form_ 36'!C23+'detail Form_ 37'!C29+'detail Form_ 41'!C31+'detail Form_ 45'!C31</f>
        <v>610</v>
      </c>
      <c r="D32" s="31">
        <f>'detail Form_ 18'!D31+'detail Form_ 28'!D31+'detail Form_ 36'!D23+'detail Form_ 37'!D29+'detail Form_ 41'!D31+'detail Form_ 45'!D31</f>
        <v>591</v>
      </c>
      <c r="E32" s="31">
        <f>'detail Form_ 18'!E31+'detail Form_ 28'!E31+'detail Form_ 36'!E23+'detail Form_ 37'!E29+'detail Form_ 41'!E31+'detail Form_ 45'!E31</f>
        <v>579</v>
      </c>
      <c r="F32" s="31">
        <f>'detail Form_ 18'!F31+'detail Form_ 28'!F31+'detail Form_ 36'!F23+'detail Form_ 37'!F29+'detail Form_ 41'!F31+'detail Form_ 45'!F31</f>
        <v>612</v>
      </c>
      <c r="G32" s="31">
        <f t="shared" si="0"/>
        <v>33</v>
      </c>
      <c r="H32" s="13">
        <f t="shared" si="1"/>
        <v>5.6994818652849739</v>
      </c>
    </row>
    <row r="33" spans="1:8" x14ac:dyDescent="0.25">
      <c r="A33" s="14" t="s">
        <v>30</v>
      </c>
      <c r="B33" s="15">
        <f>SUM(B31:B32)</f>
        <v>2494</v>
      </c>
      <c r="C33" s="15">
        <f>SUM(C31:C32)</f>
        <v>2488</v>
      </c>
      <c r="D33" s="15">
        <f>SUM(D31:D32)</f>
        <v>2485</v>
      </c>
      <c r="E33" s="15">
        <f>SUM(E31:E32)</f>
        <v>2541</v>
      </c>
      <c r="F33" s="15">
        <f>SUM(F31:F32)</f>
        <v>2484</v>
      </c>
      <c r="G33" s="15">
        <f t="shared" si="0"/>
        <v>-57</v>
      </c>
      <c r="H33" s="16">
        <f t="shared" si="1"/>
        <v>-2.2432113341204247</v>
      </c>
    </row>
    <row r="34" spans="1:8" x14ac:dyDescent="0.25">
      <c r="A34" s="20" t="s">
        <v>31</v>
      </c>
      <c r="B34" s="21">
        <f>B33+B30+B27</f>
        <v>7758</v>
      </c>
      <c r="C34" s="21">
        <f>C33+C30+C27</f>
        <v>7831</v>
      </c>
      <c r="D34" s="21">
        <f>D33+D30+D27</f>
        <v>7737</v>
      </c>
      <c r="E34" s="21">
        <f>E33+E30+E27</f>
        <v>7782</v>
      </c>
      <c r="F34" s="21">
        <f>F33+F30+F27</f>
        <v>7943</v>
      </c>
      <c r="G34" s="21">
        <f t="shared" si="0"/>
        <v>161</v>
      </c>
      <c r="H34" s="22">
        <f t="shared" si="1"/>
        <v>2.0688768953996401</v>
      </c>
    </row>
    <row r="35" spans="1:8" ht="15.75" x14ac:dyDescent="0.25">
      <c r="A35" s="24" t="s">
        <v>32</v>
      </c>
      <c r="B35" s="25">
        <f>B34+B26+B17</f>
        <v>30050</v>
      </c>
      <c r="C35" s="25">
        <f>C34+C26+C17</f>
        <v>29991</v>
      </c>
      <c r="D35" s="25">
        <f>D34+D26+D17</f>
        <v>30154</v>
      </c>
      <c r="E35" s="25">
        <f>E34+E26+E17</f>
        <v>30268</v>
      </c>
      <c r="F35" s="25">
        <f>F34+F26+F17</f>
        <v>30400</v>
      </c>
      <c r="G35" s="25">
        <f t="shared" si="0"/>
        <v>132</v>
      </c>
      <c r="H35" s="26">
        <f t="shared" si="1"/>
        <v>0.43610413638165718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/>
  </sheetViews>
  <sheetFormatPr baseColWidth="10" defaultRowHeight="15" x14ac:dyDescent="0.25"/>
  <cols>
    <col min="1" max="1" width="27" customWidth="1"/>
  </cols>
  <sheetData>
    <row r="1" spans="1:8" x14ac:dyDescent="0.25">
      <c r="A1" s="8" t="s">
        <v>44</v>
      </c>
      <c r="B1" s="71" t="s">
        <v>0</v>
      </c>
      <c r="C1" s="71" t="s">
        <v>0</v>
      </c>
      <c r="D1" s="71" t="s">
        <v>0</v>
      </c>
      <c r="E1" s="71" t="s">
        <v>0</v>
      </c>
      <c r="F1" s="71" t="s">
        <v>0</v>
      </c>
      <c r="G1" s="27" t="s">
        <v>1</v>
      </c>
      <c r="H1" s="33"/>
    </row>
    <row r="2" spans="1:8" x14ac:dyDescent="0.25">
      <c r="A2" s="28" t="s">
        <v>35</v>
      </c>
      <c r="B2" s="72" t="s">
        <v>64</v>
      </c>
      <c r="C2" s="72" t="s">
        <v>65</v>
      </c>
      <c r="D2" s="72" t="s">
        <v>66</v>
      </c>
      <c r="E2" s="72" t="s">
        <v>67</v>
      </c>
      <c r="F2" s="72" t="s">
        <v>70</v>
      </c>
      <c r="G2" s="29" t="s">
        <v>3</v>
      </c>
      <c r="H2" s="34" t="s">
        <v>4</v>
      </c>
    </row>
    <row r="3" spans="1:8" x14ac:dyDescent="0.25">
      <c r="A3" s="30" t="s">
        <v>5</v>
      </c>
      <c r="B3" s="31">
        <f>'detail Etab_ 18'!B3+'detail Etab_28'!B3+'detail Etab_36'!B3+'detail Etab_ 37'!B3+'detail Etab_ 41'!B3+'detail Etab_ 45'!B3</f>
        <v>4504</v>
      </c>
      <c r="C3" s="31">
        <f>'detail Etab_ 18'!C3+'detail Etab_28'!C3+'detail Etab_36'!C3+'detail Etab_ 37'!C3+'detail Etab_ 41'!C3+'detail Etab_ 45'!C3</f>
        <v>4517</v>
      </c>
      <c r="D3" s="31">
        <f>'detail Etab_ 18'!D3+'detail Etab_28'!D3+'detail Etab_36'!D3+'detail Etab_ 37'!D3+'detail Etab_ 41'!D3+'detail Etab_ 45'!D3</f>
        <v>4754</v>
      </c>
      <c r="E3" s="31">
        <f>'detail Etab_ 18'!E3+'detail Etab_28'!E3+'detail Etab_36'!E3+'detail Etab_ 37'!E3+'detail Etab_ 41'!E3+'detail Etab_ 45'!E3</f>
        <v>4640</v>
      </c>
      <c r="F3" s="31">
        <f>'detail Etab_ 18'!F3+'detail Etab_28'!F3+'detail Etab_36'!F3+'detail Etab_ 37'!F3+'detail Etab_ 41'!F3+'detail Etab_ 45'!F3</f>
        <v>4611</v>
      </c>
      <c r="G3" s="31">
        <f>F3-E3</f>
        <v>-29</v>
      </c>
      <c r="H3" s="13">
        <f>G3/E3*100</f>
        <v>-0.625</v>
      </c>
    </row>
    <row r="4" spans="1:8" x14ac:dyDescent="0.25">
      <c r="A4" s="30" t="s">
        <v>6</v>
      </c>
      <c r="B4" s="31">
        <f>'detail Etab_ 18'!B4+'detail Etab_28'!B4+'detail Etab_36'!B4+'detail Etab_ 37'!B4+'detail Etab_ 41'!B4+'detail Etab_ 45'!B4</f>
        <v>4382</v>
      </c>
      <c r="C4" s="31">
        <f>'detail Etab_ 18'!C4+'detail Etab_28'!C4+'detail Etab_36'!C4+'detail Etab_ 37'!C4+'detail Etab_ 41'!C4+'detail Etab_ 45'!C4</f>
        <v>4522</v>
      </c>
      <c r="D4" s="31">
        <f>'detail Etab_ 18'!D4+'detail Etab_28'!D4+'detail Etab_36'!D4+'detail Etab_ 37'!D4+'detail Etab_ 41'!D4+'detail Etab_ 45'!D4</f>
        <v>4565</v>
      </c>
      <c r="E4" s="31">
        <f>'detail Etab_ 18'!E4+'detail Etab_28'!E4+'detail Etab_36'!E4+'detail Etab_ 37'!E4+'detail Etab_ 41'!E4+'detail Etab_ 45'!E4</f>
        <v>4763</v>
      </c>
      <c r="F4" s="31">
        <f>'detail Etab_ 18'!F4+'detail Etab_28'!F4+'detail Etab_36'!F4+'detail Etab_ 37'!F4+'detail Etab_ 41'!F4+'detail Etab_ 45'!F4</f>
        <v>4548</v>
      </c>
      <c r="G4" s="31">
        <f t="shared" ref="G4:G50" si="0">F4-E4</f>
        <v>-215</v>
      </c>
      <c r="H4" s="13">
        <f t="shared" ref="H4:H50" si="1">G4/E4*100</f>
        <v>-4.5139617887885786</v>
      </c>
    </row>
    <row r="5" spans="1:8" x14ac:dyDescent="0.25">
      <c r="A5" s="30" t="s">
        <v>7</v>
      </c>
      <c r="B5" s="31">
        <f>'detail Etab_ 18'!B5+'detail Etab_28'!B5+'detail Etab_36'!B5+'detail Etab_ 37'!B5+'detail Etab_ 41'!B5+'detail Etab_ 45'!B5</f>
        <v>4506</v>
      </c>
      <c r="C5" s="31">
        <f>'detail Etab_ 18'!C5+'detail Etab_28'!C5+'detail Etab_36'!C5+'detail Etab_ 37'!C5+'detail Etab_ 41'!C5+'detail Etab_ 45'!C5</f>
        <v>4371</v>
      </c>
      <c r="D5" s="31">
        <f>'detail Etab_ 18'!D5+'detail Etab_28'!D5+'detail Etab_36'!D5+'detail Etab_ 37'!D5+'detail Etab_ 41'!D5+'detail Etab_ 45'!D5</f>
        <v>4417</v>
      </c>
      <c r="E5" s="31">
        <f>'detail Etab_ 18'!E5+'detail Etab_28'!E5+'detail Etab_36'!E5+'detail Etab_ 37'!E5+'detail Etab_ 41'!E5+'detail Etab_ 45'!E5</f>
        <v>4502</v>
      </c>
      <c r="F5" s="31">
        <f>'detail Etab_ 18'!F5+'detail Etab_28'!F5+'detail Etab_36'!F5+'detail Etab_ 37'!F5+'detail Etab_ 41'!F5+'detail Etab_ 45'!F5</f>
        <v>4580</v>
      </c>
      <c r="G5" s="31">
        <f t="shared" si="0"/>
        <v>78</v>
      </c>
      <c r="H5" s="13">
        <f t="shared" si="1"/>
        <v>1.7325633051976899</v>
      </c>
    </row>
    <row r="6" spans="1:8" x14ac:dyDescent="0.25">
      <c r="A6" s="30" t="s">
        <v>8</v>
      </c>
      <c r="B6" s="31">
        <f>'detail Etab_ 18'!B6+'detail Etab_28'!B6+'detail Etab_36'!B6+'detail Etab_ 37'!B6+'detail Etab_ 41'!B6+'detail Etab_ 45'!B6</f>
        <v>4449</v>
      </c>
      <c r="C6" s="31">
        <f>'detail Etab_ 18'!C6+'detail Etab_28'!C6+'detail Etab_36'!C6+'detail Etab_ 37'!C6+'detail Etab_ 41'!C6+'detail Etab_ 45'!C6</f>
        <v>4347</v>
      </c>
      <c r="D6" s="31">
        <f>'detail Etab_ 18'!D6+'detail Etab_28'!D6+'detail Etab_36'!D6+'detail Etab_ 37'!D6+'detail Etab_ 41'!D6+'detail Etab_ 45'!D6</f>
        <v>4289</v>
      </c>
      <c r="E6" s="31">
        <f>'detail Etab_ 18'!E6+'detail Etab_28'!E6+'detail Etab_36'!E6+'detail Etab_ 37'!E6+'detail Etab_ 41'!E6+'detail Etab_ 45'!E6</f>
        <v>4224</v>
      </c>
      <c r="F6" s="31">
        <f>'detail Etab_ 18'!F6+'detail Etab_28'!F6+'detail Etab_36'!F6+'detail Etab_ 37'!F6+'detail Etab_ 41'!F6+'detail Etab_ 45'!F6</f>
        <v>4289</v>
      </c>
      <c r="G6" s="31">
        <f t="shared" si="0"/>
        <v>65</v>
      </c>
      <c r="H6" s="13">
        <f t="shared" si="1"/>
        <v>1.5388257575757576</v>
      </c>
    </row>
    <row r="7" spans="1:8" x14ac:dyDescent="0.25">
      <c r="A7" s="17" t="s">
        <v>9</v>
      </c>
      <c r="B7" s="18">
        <f>SUM(B3:B6)</f>
        <v>17841</v>
      </c>
      <c r="C7" s="18">
        <f>SUM(C3:C6)</f>
        <v>17757</v>
      </c>
      <c r="D7" s="18">
        <f>SUM(D3:D6)</f>
        <v>18025</v>
      </c>
      <c r="E7" s="18">
        <f>SUM(E3:E6)</f>
        <v>18129</v>
      </c>
      <c r="F7" s="18">
        <f>SUM(F3:F6)</f>
        <v>18028</v>
      </c>
      <c r="G7" s="18">
        <f t="shared" si="0"/>
        <v>-101</v>
      </c>
      <c r="H7" s="19">
        <f t="shared" si="1"/>
        <v>-0.55711842903635056</v>
      </c>
    </row>
    <row r="8" spans="1:8" x14ac:dyDescent="0.25">
      <c r="A8" s="39" t="s">
        <v>45</v>
      </c>
      <c r="B8" s="40">
        <f>'detail Etab_36'!B8</f>
        <v>0</v>
      </c>
      <c r="C8" s="40">
        <f>'detail Etab_36'!C8</f>
        <v>0</v>
      </c>
      <c r="D8" s="40">
        <f>'detail Etab_36'!D8</f>
        <v>0</v>
      </c>
      <c r="E8" s="40">
        <f>'detail Etab_36'!E8</f>
        <v>0</v>
      </c>
      <c r="F8" s="40">
        <f>'detail Etab_36'!F8</f>
        <v>0</v>
      </c>
      <c r="G8" s="40">
        <f t="shared" si="0"/>
        <v>0</v>
      </c>
      <c r="H8" s="41"/>
    </row>
    <row r="9" spans="1:8" x14ac:dyDescent="0.25">
      <c r="A9" s="30" t="s">
        <v>10</v>
      </c>
      <c r="B9" s="31">
        <f>'detail Etab_ 18'!B8+'detail Etab_28'!B8+'detail Etab_ 37'!B8+'detail Etab_ 41'!B8+'detail Etab_ 45'!B8</f>
        <v>50</v>
      </c>
      <c r="C9" s="31">
        <f>'detail Etab_ 18'!C8+'detail Etab_28'!C8+'detail Etab_ 37'!C8+'detail Etab_ 41'!C8+'detail Etab_ 45'!C8</f>
        <v>56</v>
      </c>
      <c r="D9" s="31">
        <f>'detail Etab_ 18'!D8+'detail Etab_28'!D8+'detail Etab_ 37'!D8+'detail Etab_ 41'!D8+'detail Etab_ 45'!D8</f>
        <v>48</v>
      </c>
      <c r="E9" s="31">
        <f>'detail Etab_ 18'!E8+'detail Etab_28'!E8+'detail Etab_ 37'!E8+'detail Etab_ 41'!E8+'detail Etab_ 45'!E8</f>
        <v>48</v>
      </c>
      <c r="F9" s="31">
        <f>'detail Etab_ 18'!F8+'detail Etab_28'!F8+'detail Etab_ 37'!F8+'detail Etab_ 41'!F8+'detail Etab_ 45'!F8</f>
        <v>58</v>
      </c>
      <c r="G9" s="31">
        <f t="shared" si="0"/>
        <v>10</v>
      </c>
      <c r="H9" s="13">
        <f t="shared" si="1"/>
        <v>20.833333333333336</v>
      </c>
    </row>
    <row r="10" spans="1:8" x14ac:dyDescent="0.25">
      <c r="A10" s="17" t="s">
        <v>11</v>
      </c>
      <c r="B10" s="18">
        <f>B9+B7+B8</f>
        <v>17891</v>
      </c>
      <c r="C10" s="18">
        <f>C9+C7+C8</f>
        <v>17813</v>
      </c>
      <c r="D10" s="18">
        <f>D9+D7+D8</f>
        <v>18073</v>
      </c>
      <c r="E10" s="18">
        <f>E9+E7+E8</f>
        <v>18177</v>
      </c>
      <c r="F10" s="18">
        <f>F9+F7+F8</f>
        <v>18086</v>
      </c>
      <c r="G10" s="18">
        <f t="shared" si="0"/>
        <v>-91</v>
      </c>
      <c r="H10" s="19">
        <f t="shared" si="1"/>
        <v>-0.50063266765692915</v>
      </c>
    </row>
    <row r="11" spans="1:8" x14ac:dyDescent="0.25">
      <c r="A11" s="30" t="s">
        <v>12</v>
      </c>
      <c r="B11" s="31">
        <f>'detail Etab_ 18'!B10+'detail Etab_28'!B10+'detail Etab_ 37'!B10+'detail Etab_ 41'!B10+'detail Etab_ 45'!B10</f>
        <v>58</v>
      </c>
      <c r="C11" s="31">
        <f>'detail Etab_ 18'!C10+'detail Etab_28'!C10+'detail Etab_ 37'!C10+'detail Etab_ 41'!C10+'detail Etab_ 45'!C10</f>
        <v>57</v>
      </c>
      <c r="D11" s="31">
        <f>'detail Etab_ 18'!D10+'detail Etab_28'!D10+'detail Etab_ 37'!D10+'detail Etab_ 41'!D10+'detail Etab_ 45'!D10</f>
        <v>61</v>
      </c>
      <c r="E11" s="31">
        <f>'detail Etab_ 18'!E10+'detail Etab_28'!E10+'detail Etab_ 37'!E10+'detail Etab_ 41'!E10+'detail Etab_ 45'!E10</f>
        <v>24</v>
      </c>
      <c r="F11" s="31">
        <f>'detail Etab_ 18'!F10+'detail Etab_28'!F10+'detail Etab_ 37'!F10+'detail Etab_ 41'!F10+'detail Etab_ 45'!F10</f>
        <v>33</v>
      </c>
      <c r="G11" s="31">
        <f t="shared" si="0"/>
        <v>9</v>
      </c>
      <c r="H11" s="13">
        <f t="shared" si="1"/>
        <v>37.5</v>
      </c>
    </row>
    <row r="12" spans="1:8" x14ac:dyDescent="0.25">
      <c r="A12" s="30" t="s">
        <v>13</v>
      </c>
      <c r="B12" s="31">
        <f>'detail Etab_ 18'!B11+'detail Etab_28'!B11+'detail Etab_ 37'!B11+'detail Etab_ 41'!B11+'detail Etab_ 45'!B11</f>
        <v>49</v>
      </c>
      <c r="C12" s="31">
        <f>'detail Etab_ 18'!C11+'detail Etab_28'!C11+'detail Etab_ 37'!C11+'detail Etab_ 41'!C11+'detail Etab_ 45'!C11</f>
        <v>43</v>
      </c>
      <c r="D12" s="31">
        <f>'detail Etab_ 18'!D11+'detail Etab_28'!D11+'detail Etab_ 37'!D11+'detail Etab_ 41'!D11+'detail Etab_ 45'!D11</f>
        <v>39</v>
      </c>
      <c r="E12" s="31">
        <f>'detail Etab_ 18'!E11+'detail Etab_28'!E11+'detail Etab_ 37'!E11+'detail Etab_ 41'!E11+'detail Etab_ 45'!E11</f>
        <v>39</v>
      </c>
      <c r="F12" s="31">
        <f>'detail Etab_ 18'!F11+'detail Etab_28'!F11+'detail Etab_ 37'!F11+'detail Etab_ 41'!F11+'detail Etab_ 45'!F11</f>
        <v>32</v>
      </c>
      <c r="G12" s="31">
        <f t="shared" si="0"/>
        <v>-7</v>
      </c>
      <c r="H12" s="13">
        <f t="shared" si="1"/>
        <v>-17.948717948717949</v>
      </c>
    </row>
    <row r="13" spans="1:8" x14ac:dyDescent="0.25">
      <c r="A13" s="30" t="s">
        <v>39</v>
      </c>
      <c r="B13" s="31">
        <f>'detail Etab_ 18'!B12+'detail Etab_28'!B12+'detail Etab_ 37'!B12+'detail Etab_ 41'!B12+'detail Etab_ 45'!B12</f>
        <v>33</v>
      </c>
      <c r="C13" s="31">
        <f>'detail Etab_ 18'!C12+'detail Etab_28'!C12+'detail Etab_ 37'!C12+'detail Etab_ 41'!C12+'detail Etab_ 45'!C12</f>
        <v>42</v>
      </c>
      <c r="D13" s="31">
        <f>'detail Etab_ 18'!D12+'detail Etab_28'!D12+'detail Etab_ 37'!D12+'detail Etab_ 41'!D12+'detail Etab_ 45'!D12</f>
        <v>42</v>
      </c>
      <c r="E13" s="31">
        <f>'detail Etab_ 18'!E12+'detail Etab_28'!E12+'detail Etab_ 37'!E12+'detail Etab_ 41'!E12+'detail Etab_ 45'!E12</f>
        <v>36</v>
      </c>
      <c r="F13" s="31">
        <f>'detail Etab_ 18'!F12+'detail Etab_28'!F12+'detail Etab_ 37'!F12+'detail Etab_ 41'!F12+'detail Etab_ 45'!F12</f>
        <v>42</v>
      </c>
      <c r="G13" s="31">
        <f t="shared" si="0"/>
        <v>6</v>
      </c>
      <c r="H13" s="13">
        <f t="shared" si="1"/>
        <v>16.666666666666664</v>
      </c>
    </row>
    <row r="14" spans="1:8" x14ac:dyDescent="0.25">
      <c r="A14" s="30" t="s">
        <v>40</v>
      </c>
      <c r="B14" s="31">
        <f>'detail Etab_28'!B13+'detail Etab_ 37'!B13+'detail Etab_ 18'!B13+'detail Etab_ 41'!B13</f>
        <v>38</v>
      </c>
      <c r="C14" s="31">
        <f>'detail Etab_28'!C13+'detail Etab_ 37'!C13+'detail Etab_ 18'!C13+'detail Etab_ 41'!C13</f>
        <v>28</v>
      </c>
      <c r="D14" s="31">
        <f>'detail Etab_28'!D13+'detail Etab_ 37'!D13+'detail Etab_ 18'!D13+'detail Etab_ 41'!D13</f>
        <v>38</v>
      </c>
      <c r="E14" s="31">
        <f>'detail Etab_28'!E13+'detail Etab_ 37'!E13+'detail Etab_ 18'!E13+'detail Etab_ 41'!E13</f>
        <v>35</v>
      </c>
      <c r="F14" s="31">
        <f>'detail Etab_28'!F13+'detail Etab_ 37'!F13+'detail Etab_ 18'!F13+'detail Etab_ 41'!F13</f>
        <v>36</v>
      </c>
      <c r="G14" s="31">
        <f t="shared" si="0"/>
        <v>1</v>
      </c>
      <c r="H14" s="13">
        <f t="shared" si="1"/>
        <v>2.8571428571428572</v>
      </c>
    </row>
    <row r="15" spans="1:8" x14ac:dyDescent="0.25">
      <c r="A15" s="17" t="s">
        <v>14</v>
      </c>
      <c r="B15" s="18">
        <f>SUM(B11:B14)</f>
        <v>178</v>
      </c>
      <c r="C15" s="18">
        <f>SUM(C11:C14)</f>
        <v>170</v>
      </c>
      <c r="D15" s="18">
        <f>SUM(D11:D14)</f>
        <v>180</v>
      </c>
      <c r="E15" s="18">
        <f>SUM(E11:E14)</f>
        <v>134</v>
      </c>
      <c r="F15" s="18">
        <f>SUM(F11:F14)</f>
        <v>143</v>
      </c>
      <c r="G15" s="18">
        <f t="shared" si="0"/>
        <v>9</v>
      </c>
      <c r="H15" s="19">
        <f t="shared" si="1"/>
        <v>6.7164179104477615</v>
      </c>
    </row>
    <row r="16" spans="1:8" x14ac:dyDescent="0.25">
      <c r="A16" s="20" t="s">
        <v>15</v>
      </c>
      <c r="B16" s="21">
        <f>B15+B10</f>
        <v>18069</v>
      </c>
      <c r="C16" s="21">
        <f>C15+C10</f>
        <v>17983</v>
      </c>
      <c r="D16" s="21">
        <f>D15+D10</f>
        <v>18253</v>
      </c>
      <c r="E16" s="21">
        <f>E15+E10</f>
        <v>18311</v>
      </c>
      <c r="F16" s="21">
        <f>F15+F10</f>
        <v>18229</v>
      </c>
      <c r="G16" s="21">
        <f t="shared" si="0"/>
        <v>-82</v>
      </c>
      <c r="H16" s="22">
        <f t="shared" si="1"/>
        <v>-0.44781825132434061</v>
      </c>
    </row>
    <row r="17" spans="1:8" x14ac:dyDescent="0.25">
      <c r="A17" s="30" t="s">
        <v>8</v>
      </c>
      <c r="B17" s="31">
        <f>'detail Etab_ 18'!B16+'detail Etab_28'!B16+'detail Etab_ 37'!B16+'detail Etab_ 45'!B15</f>
        <v>199</v>
      </c>
      <c r="C17" s="31">
        <f>'detail Etab_ 18'!C16+'detail Etab_28'!C16+'detail Etab_ 37'!C16+'detail Etab_ 45'!C15</f>
        <v>180</v>
      </c>
      <c r="D17" s="31">
        <f>'detail Etab_ 18'!D16+'detail Etab_28'!D16+'detail Etab_ 37'!D16+'detail Etab_ 45'!D15</f>
        <v>186</v>
      </c>
      <c r="E17" s="31">
        <f>'detail Etab_ 18'!E16+'detail Etab_28'!E16+'detail Etab_ 37'!E16+'detail Etab_ 45'!E15</f>
        <v>218</v>
      </c>
      <c r="F17" s="31">
        <f>'detail Etab_ 18'!F16+'detail Etab_28'!F16+'detail Etab_ 37'!F16+'detail Etab_ 45'!F15</f>
        <v>189</v>
      </c>
      <c r="G17" s="31">
        <f t="shared" si="0"/>
        <v>-29</v>
      </c>
      <c r="H17" s="13">
        <f t="shared" si="1"/>
        <v>-13.302752293577983</v>
      </c>
    </row>
    <row r="18" spans="1:8" x14ac:dyDescent="0.25">
      <c r="A18" s="30" t="s">
        <v>36</v>
      </c>
      <c r="B18" s="31">
        <f>'detail Etab_28'!B17</f>
        <v>0</v>
      </c>
      <c r="C18" s="31">
        <f>'detail Etab_28'!C17</f>
        <v>0</v>
      </c>
      <c r="D18" s="31">
        <f>'detail Etab_28'!D17</f>
        <v>0</v>
      </c>
      <c r="E18" s="31">
        <f>'detail Etab_28'!E17</f>
        <v>0</v>
      </c>
      <c r="F18" s="31">
        <f>'detail Etab_28'!F17</f>
        <v>0</v>
      </c>
      <c r="G18" s="31">
        <f t="shared" si="0"/>
        <v>0</v>
      </c>
      <c r="H18" s="11"/>
    </row>
    <row r="19" spans="1:8" x14ac:dyDescent="0.25">
      <c r="A19" s="4" t="s">
        <v>10</v>
      </c>
      <c r="B19" s="31">
        <v>6</v>
      </c>
      <c r="C19" s="31">
        <f>'detail Etab_ 45'!C16</f>
        <v>8</v>
      </c>
      <c r="D19" s="31">
        <f>'detail Etab_ 45'!D16</f>
        <v>3</v>
      </c>
      <c r="E19" s="31">
        <f>'detail Etab_ 45'!E16</f>
        <v>6</v>
      </c>
      <c r="F19" s="31">
        <f>'detail Etab_ 45'!F16</f>
        <v>10</v>
      </c>
      <c r="G19" s="31">
        <f t="shared" si="0"/>
        <v>4</v>
      </c>
      <c r="H19" s="11">
        <f t="shared" si="1"/>
        <v>66.666666666666657</v>
      </c>
    </row>
    <row r="20" spans="1:8" x14ac:dyDescent="0.25">
      <c r="A20" s="30" t="s">
        <v>16</v>
      </c>
      <c r="B20" s="31">
        <f>'detail Etab_ 18'!B17+'detail Etab_28'!B18+'detail Etab_ 37'!B17+'detail Etab_ 45'!B17</f>
        <v>194</v>
      </c>
      <c r="C20" s="31">
        <f>'detail Etab_ 18'!C17+'detail Etab_28'!C18+'detail Etab_ 37'!C17+'detail Etab_ 45'!C17</f>
        <v>201</v>
      </c>
      <c r="D20" s="31">
        <f>'detail Etab_ 18'!D17+'detail Etab_28'!D18+'detail Etab_ 37'!D17+'detail Etab_ 45'!D17</f>
        <v>195</v>
      </c>
      <c r="E20" s="31">
        <f>'detail Etab_ 18'!E17+'detail Etab_28'!E18+'detail Etab_ 37'!E17+'detail Etab_ 45'!E17</f>
        <v>192</v>
      </c>
      <c r="F20" s="31">
        <f>'detail Etab_ 18'!F17+'detail Etab_28'!F18+'detail Etab_ 37'!F17+'detail Etab_ 45'!F17</f>
        <v>201</v>
      </c>
      <c r="G20" s="31">
        <f t="shared" si="0"/>
        <v>9</v>
      </c>
      <c r="H20" s="13">
        <f t="shared" si="1"/>
        <v>4.6875</v>
      </c>
    </row>
    <row r="21" spans="1:8" x14ac:dyDescent="0.25">
      <c r="A21" s="30" t="s">
        <v>17</v>
      </c>
      <c r="B21" s="31">
        <f>'detail Etab_ 18'!B18+'detail Etab_28'!B19+'detail Etab_ 37'!B18+'detail Etab_ 45'!B18</f>
        <v>191</v>
      </c>
      <c r="C21" s="31">
        <f>'detail Etab_ 18'!C18+'detail Etab_28'!C19+'detail Etab_ 37'!C18+'detail Etab_ 45'!C18</f>
        <v>162</v>
      </c>
      <c r="D21" s="31">
        <f>'detail Etab_ 18'!D18+'detail Etab_28'!D19+'detail Etab_ 37'!D18+'detail Etab_ 45'!D18</f>
        <v>171</v>
      </c>
      <c r="E21" s="31">
        <f>'detail Etab_ 18'!E18+'detail Etab_28'!E19+'detail Etab_ 37'!E18+'detail Etab_ 45'!E18</f>
        <v>158</v>
      </c>
      <c r="F21" s="31">
        <f>'detail Etab_ 18'!F18+'detail Etab_28'!F19+'detail Etab_ 37'!F18+'detail Etab_ 45'!F18</f>
        <v>178</v>
      </c>
      <c r="G21" s="31">
        <f t="shared" si="0"/>
        <v>20</v>
      </c>
      <c r="H21" s="13">
        <f t="shared" si="1"/>
        <v>12.658227848101266</v>
      </c>
    </row>
    <row r="22" spans="1:8" x14ac:dyDescent="0.25">
      <c r="A22" s="14" t="s">
        <v>18</v>
      </c>
      <c r="B22" s="15">
        <f>SUM(B20:B21)</f>
        <v>385</v>
      </c>
      <c r="C22" s="15">
        <f>SUM(C20:C21)</f>
        <v>363</v>
      </c>
      <c r="D22" s="15">
        <f>SUM(D20:D21)</f>
        <v>366</v>
      </c>
      <c r="E22" s="15">
        <f>SUM(E20:E21)</f>
        <v>350</v>
      </c>
      <c r="F22" s="15">
        <f>SUM(F20:F21)</f>
        <v>379</v>
      </c>
      <c r="G22" s="15">
        <f t="shared" si="0"/>
        <v>29</v>
      </c>
      <c r="H22" s="16">
        <f t="shared" si="1"/>
        <v>8.2857142857142847</v>
      </c>
    </row>
    <row r="23" spans="1:8" x14ac:dyDescent="0.25">
      <c r="A23" s="30" t="s">
        <v>19</v>
      </c>
      <c r="B23" s="31">
        <f>'detail Etab_ 18'!B20+'detail Etab_28'!B21+'detail Etab_ 37'!B20+'detail Etab_ 45'!B20</f>
        <v>591</v>
      </c>
      <c r="C23" s="31">
        <f>'detail Etab_ 18'!C20+'detail Etab_28'!C21+'detail Etab_ 37'!C20+'detail Etab_ 45'!C20</f>
        <v>611</v>
      </c>
      <c r="D23" s="31">
        <f>'detail Etab_ 18'!D20+'detail Etab_28'!D21+'detail Etab_ 37'!D20+'detail Etab_ 45'!D20</f>
        <v>606</v>
      </c>
      <c r="E23" s="31">
        <f>'detail Etab_ 18'!E20+'detail Etab_28'!E21+'detail Etab_ 37'!E20+'detail Etab_ 45'!E20</f>
        <v>604</v>
      </c>
      <c r="F23" s="31">
        <f>'detail Etab_ 18'!F20+'detail Etab_28'!F21+'detail Etab_ 37'!F20+'detail Etab_ 45'!F20</f>
        <v>652</v>
      </c>
      <c r="G23" s="31">
        <f t="shared" si="0"/>
        <v>48</v>
      </c>
      <c r="H23" s="13">
        <f t="shared" si="1"/>
        <v>7.9470198675496695</v>
      </c>
    </row>
    <row r="24" spans="1:8" x14ac:dyDescent="0.25">
      <c r="A24" s="30" t="s">
        <v>20</v>
      </c>
      <c r="B24" s="31">
        <f>'detail Etab_ 18'!B21+'detail Etab_28'!B22+'detail Etab_ 37'!B21+'detail Etab_ 45'!B21</f>
        <v>597</v>
      </c>
      <c r="C24" s="31">
        <f>'detail Etab_ 18'!C21+'detail Etab_28'!C22+'detail Etab_ 37'!C21+'detail Etab_ 45'!C21</f>
        <v>617</v>
      </c>
      <c r="D24" s="31">
        <f>'detail Etab_ 18'!D21+'detail Etab_28'!D22+'detail Etab_ 37'!D21+'detail Etab_ 45'!D21</f>
        <v>607</v>
      </c>
      <c r="E24" s="31">
        <f>'detail Etab_ 18'!E21+'detail Etab_28'!E22+'detail Etab_ 37'!E21+'detail Etab_ 45'!E21</f>
        <v>638</v>
      </c>
      <c r="F24" s="31">
        <f>'detail Etab_ 18'!F21+'detail Etab_28'!F22+'detail Etab_ 37'!F21+'detail Etab_ 45'!F21</f>
        <v>636</v>
      </c>
      <c r="G24" s="31">
        <f t="shared" si="0"/>
        <v>-2</v>
      </c>
      <c r="H24" s="13">
        <f t="shared" si="1"/>
        <v>-0.31347962382445138</v>
      </c>
    </row>
    <row r="25" spans="1:8" x14ac:dyDescent="0.25">
      <c r="A25" s="30" t="s">
        <v>21</v>
      </c>
      <c r="B25" s="31">
        <f>'detail Etab_ 18'!B22+'detail Etab_28'!B23+'detail Etab_ 37'!B22+'detail Etab_ 45'!B22</f>
        <v>550</v>
      </c>
      <c r="C25" s="31">
        <f>'detail Etab_ 18'!C22+'detail Etab_28'!C23+'detail Etab_ 37'!C22+'detail Etab_ 45'!C22</f>
        <v>583</v>
      </c>
      <c r="D25" s="31">
        <f>'detail Etab_ 18'!D22+'detail Etab_28'!D23+'detail Etab_ 37'!D22+'detail Etab_ 45'!D22</f>
        <v>597</v>
      </c>
      <c r="E25" s="31">
        <f>'detail Etab_ 18'!E22+'detail Etab_28'!E23+'detail Etab_ 37'!E22+'detail Etab_ 45'!E22</f>
        <v>602</v>
      </c>
      <c r="F25" s="31">
        <f>'detail Etab_ 18'!F22+'detail Etab_28'!F23+'detail Etab_ 37'!F22+'detail Etab_ 45'!F22</f>
        <v>591</v>
      </c>
      <c r="G25" s="31">
        <f t="shared" si="0"/>
        <v>-11</v>
      </c>
      <c r="H25" s="13">
        <f t="shared" si="1"/>
        <v>-1.8272425249169437</v>
      </c>
    </row>
    <row r="26" spans="1:8" x14ac:dyDescent="0.25">
      <c r="A26" s="14" t="s">
        <v>34</v>
      </c>
      <c r="B26" s="15">
        <f>SUM(B23:B25)</f>
        <v>1738</v>
      </c>
      <c r="C26" s="15">
        <f>SUM(C23:C25)</f>
        <v>1811</v>
      </c>
      <c r="D26" s="15">
        <f>SUM(D23:D25)</f>
        <v>1810</v>
      </c>
      <c r="E26" s="15">
        <f>SUM(E23:E25)</f>
        <v>1844</v>
      </c>
      <c r="F26" s="15">
        <f>SUM(F23:F25)</f>
        <v>1879</v>
      </c>
      <c r="G26" s="15">
        <f t="shared" si="0"/>
        <v>35</v>
      </c>
      <c r="H26" s="16">
        <f t="shared" si="1"/>
        <v>1.8980477223427332</v>
      </c>
    </row>
    <row r="27" spans="1:8" x14ac:dyDescent="0.25">
      <c r="A27" s="30" t="s">
        <v>22</v>
      </c>
      <c r="B27" s="31">
        <f>'detail Etab_ 18'!B24+'detail Etab_28'!B25+'detail Etab_ 45'!B24</f>
        <v>6</v>
      </c>
      <c r="C27" s="31">
        <f>'detail Etab_ 18'!C24+'detail Etab_28'!C25+'detail Etab_ 45'!C24</f>
        <v>5</v>
      </c>
      <c r="D27" s="31">
        <f>'detail Etab_ 18'!D24+'detail Etab_28'!D25+'detail Etab_ 45'!D24</f>
        <v>0</v>
      </c>
      <c r="E27" s="31">
        <f>'detail Etab_ 18'!E24+'detail Etab_28'!E25+'detail Etab_ 45'!E24</f>
        <v>0</v>
      </c>
      <c r="F27" s="31">
        <f>'detail Etab_ 18'!F24+'detail Etab_28'!F25+'detail Etab_ 45'!F24</f>
        <v>0</v>
      </c>
      <c r="G27" s="31">
        <f t="shared" si="0"/>
        <v>0</v>
      </c>
      <c r="H27" s="13"/>
    </row>
    <row r="28" spans="1:8" x14ac:dyDescent="0.25">
      <c r="A28" s="20" t="s">
        <v>23</v>
      </c>
      <c r="B28" s="21">
        <f t="shared" ref="B28:E28" si="2">B17+B18+B19+B22+B26+B27</f>
        <v>2334</v>
      </c>
      <c r="C28" s="21">
        <f t="shared" si="2"/>
        <v>2367</v>
      </c>
      <c r="D28" s="21">
        <f t="shared" si="2"/>
        <v>2365</v>
      </c>
      <c r="E28" s="21">
        <f t="shared" si="2"/>
        <v>2418</v>
      </c>
      <c r="F28" s="21">
        <f t="shared" ref="F28" si="3">F17+F18+F19+F22+F26+F27</f>
        <v>2457</v>
      </c>
      <c r="G28" s="21">
        <f t="shared" si="0"/>
        <v>39</v>
      </c>
      <c r="H28" s="22">
        <f t="shared" si="1"/>
        <v>1.6129032258064515</v>
      </c>
    </row>
    <row r="29" spans="1:8" x14ac:dyDescent="0.25">
      <c r="A29" s="39" t="s">
        <v>7</v>
      </c>
      <c r="B29" s="40">
        <f>'detail Etab_ 41'!B16+'detail Etab_ 45'!B26+'detail Etab_ 18'!B26</f>
        <v>63</v>
      </c>
      <c r="C29" s="40">
        <f>'detail Etab_ 41'!C16+'detail Etab_ 45'!C26+'detail Etab_ 18'!C26</f>
        <v>64</v>
      </c>
      <c r="D29" s="40">
        <f>'detail Etab_ 41'!D16+'detail Etab_ 45'!D26+'detail Etab_ 18'!D26</f>
        <v>62</v>
      </c>
      <c r="E29" s="40">
        <f>'detail Etab_ 41'!E16+'detail Etab_ 45'!E26+'detail Etab_ 18'!E26</f>
        <v>70</v>
      </c>
      <c r="F29" s="40">
        <f>'detail Etab_ 41'!F16+'detail Etab_ 45'!F26+'detail Etab_ 18'!F26</f>
        <v>73</v>
      </c>
      <c r="G29" s="40">
        <f t="shared" si="0"/>
        <v>3</v>
      </c>
      <c r="H29" s="41">
        <f t="shared" si="1"/>
        <v>4.2857142857142856</v>
      </c>
    </row>
    <row r="30" spans="1:8" x14ac:dyDescent="0.25">
      <c r="A30" s="30" t="s">
        <v>8</v>
      </c>
      <c r="B30" s="31">
        <f>'detail Etab_ 18'!B27+'detail Etab_ 37'!B25+'detail Etab_ 41'!B17+'detail Etab_ 45'!B27</f>
        <v>123</v>
      </c>
      <c r="C30" s="31">
        <f>'detail Etab_ 18'!C27+'detail Etab_ 37'!C25+'detail Etab_ 41'!C17+'detail Etab_ 45'!C27</f>
        <v>123</v>
      </c>
      <c r="D30" s="31">
        <f>'detail Etab_ 18'!D27+'detail Etab_ 37'!D25+'detail Etab_ 41'!D17+'detail Etab_ 45'!D27</f>
        <v>127</v>
      </c>
      <c r="E30" s="31">
        <f>'detail Etab_ 18'!E27+'detail Etab_ 37'!E25+'detail Etab_ 41'!E17+'detail Etab_ 45'!E27</f>
        <v>137</v>
      </c>
      <c r="F30" s="31">
        <f>'detail Etab_ 18'!F27+'detail Etab_ 37'!F25+'detail Etab_ 41'!F17+'detail Etab_ 45'!F27</f>
        <v>140</v>
      </c>
      <c r="G30" s="5">
        <f t="shared" si="0"/>
        <v>3</v>
      </c>
      <c r="H30" s="11">
        <f t="shared" si="1"/>
        <v>2.1897810218978102</v>
      </c>
    </row>
    <row r="31" spans="1:8" x14ac:dyDescent="0.25">
      <c r="A31" s="39" t="s">
        <v>45</v>
      </c>
      <c r="B31" s="40">
        <f>'detail Etab_ 18'!B28+'detail Etab_ 41'!B18</f>
        <v>1</v>
      </c>
      <c r="C31" s="40">
        <f>'detail Etab_ 18'!C28+'detail Etab_ 41'!C18</f>
        <v>3</v>
      </c>
      <c r="D31" s="40">
        <f>'detail Etab_ 18'!D28+'detail Etab_ 41'!D18</f>
        <v>0</v>
      </c>
      <c r="E31" s="40">
        <f>'detail Etab_ 18'!E28+'detail Etab_ 41'!E18</f>
        <v>0</v>
      </c>
      <c r="F31" s="40">
        <f>'detail Etab_ 18'!F28+'detail Etab_ 41'!F18</f>
        <v>0</v>
      </c>
      <c r="G31" s="40">
        <f t="shared" si="0"/>
        <v>0</v>
      </c>
      <c r="H31" s="41"/>
    </row>
    <row r="32" spans="1:8" x14ac:dyDescent="0.25">
      <c r="A32" s="30" t="s">
        <v>10</v>
      </c>
      <c r="B32" s="40">
        <f>'detail Etab_ 18'!B29+'detail Etab_ 37'!B26+'detail Etab_ 41'!B19</f>
        <v>26</v>
      </c>
      <c r="C32" s="40">
        <f>'detail Etab_ 18'!C29+'detail Etab_ 37'!C26+'detail Etab_ 41'!C19</f>
        <v>19</v>
      </c>
      <c r="D32" s="40">
        <f>'detail Etab_ 18'!D29+'detail Etab_ 37'!D26+'detail Etab_ 41'!D19</f>
        <v>14</v>
      </c>
      <c r="E32" s="40">
        <f>'detail Etab_ 18'!E29+'detail Etab_ 37'!E26+'detail Etab_ 41'!E19</f>
        <v>26</v>
      </c>
      <c r="F32" s="40">
        <f>'detail Etab_ 18'!F29+'detail Etab_ 37'!F26+'detail Etab_ 41'!F19</f>
        <v>24</v>
      </c>
      <c r="G32" s="40">
        <f t="shared" si="0"/>
        <v>-2</v>
      </c>
      <c r="H32" s="41">
        <f t="shared" si="1"/>
        <v>-7.6923076923076925</v>
      </c>
    </row>
    <row r="33" spans="1:8" x14ac:dyDescent="0.25">
      <c r="A33" s="4" t="s">
        <v>40</v>
      </c>
      <c r="B33" s="40"/>
      <c r="C33" s="40">
        <f>'detail Etab_ 45'!C28</f>
        <v>6</v>
      </c>
      <c r="D33" s="40">
        <f>'detail Etab_ 45'!D28</f>
        <v>6</v>
      </c>
      <c r="E33" s="40">
        <f>'detail Etab_ 45'!E28</f>
        <v>7</v>
      </c>
      <c r="F33" s="40">
        <f>'detail Etab_ 45'!F28</f>
        <v>7</v>
      </c>
      <c r="G33" s="40">
        <f t="shared" si="0"/>
        <v>0</v>
      </c>
      <c r="H33" s="41">
        <f t="shared" si="1"/>
        <v>0</v>
      </c>
    </row>
    <row r="34" spans="1:8" x14ac:dyDescent="0.25">
      <c r="A34" s="30" t="s">
        <v>16</v>
      </c>
      <c r="B34" s="31">
        <f>'detail Etab_36'!B10+'detail Etab_ 37'!B27+'detail Etab_ 41'!B20+'detail Etab_ 45'!B29</f>
        <v>57</v>
      </c>
      <c r="C34" s="31">
        <f>'detail Etab_36'!C10+'detail Etab_ 37'!C27+'detail Etab_ 41'!C20+'detail Etab_ 45'!C29</f>
        <v>56</v>
      </c>
      <c r="D34" s="31">
        <f>'detail Etab_36'!D10+'detail Etab_ 37'!D27+'detail Etab_ 41'!D20+'detail Etab_ 45'!D29</f>
        <v>53</v>
      </c>
      <c r="E34" s="31">
        <f>'detail Etab_36'!E10+'detail Etab_ 37'!E27+'detail Etab_ 41'!E20+'detail Etab_ 45'!E29</f>
        <v>48</v>
      </c>
      <c r="F34" s="31">
        <f>'detail Etab_36'!F10+'detail Etab_ 37'!F27+'detail Etab_ 41'!F20+'detail Etab_ 45'!F29</f>
        <v>58</v>
      </c>
      <c r="G34" s="31">
        <f t="shared" si="0"/>
        <v>10</v>
      </c>
      <c r="H34" s="13">
        <f t="shared" si="1"/>
        <v>20.833333333333336</v>
      </c>
    </row>
    <row r="35" spans="1:8" x14ac:dyDescent="0.25">
      <c r="A35" s="30" t="s">
        <v>17</v>
      </c>
      <c r="B35" s="31">
        <f>'detail Etab_36'!B11+'detail Etab_ 37'!B28+'detail Etab_ 41'!B21+'detail Etab_ 45'!B30</f>
        <v>49</v>
      </c>
      <c r="C35" s="31">
        <f>'detail Etab_36'!C11+'detail Etab_ 37'!C28+'detail Etab_ 41'!C21+'detail Etab_ 45'!C30</f>
        <v>52</v>
      </c>
      <c r="D35" s="31">
        <f>'detail Etab_36'!D11+'detail Etab_ 37'!D28+'detail Etab_ 41'!D21+'detail Etab_ 45'!D30</f>
        <v>41</v>
      </c>
      <c r="E35" s="31">
        <f>'detail Etab_36'!E11+'detail Etab_ 37'!E28+'detail Etab_ 41'!E21+'detail Etab_ 45'!E30</f>
        <v>39</v>
      </c>
      <c r="F35" s="31">
        <f>'detail Etab_36'!F11+'detail Etab_ 37'!F28+'detail Etab_ 41'!F21+'detail Etab_ 45'!F30</f>
        <v>36</v>
      </c>
      <c r="G35" s="31">
        <f t="shared" si="0"/>
        <v>-3</v>
      </c>
      <c r="H35" s="13">
        <f t="shared" si="1"/>
        <v>-7.6923076923076925</v>
      </c>
    </row>
    <row r="36" spans="1:8" x14ac:dyDescent="0.25">
      <c r="A36" s="14" t="s">
        <v>18</v>
      </c>
      <c r="B36" s="15">
        <f>SUM(B34:B35)</f>
        <v>106</v>
      </c>
      <c r="C36" s="15">
        <f>SUM(C34:C35)</f>
        <v>108</v>
      </c>
      <c r="D36" s="15">
        <f>SUM(D34:D35)</f>
        <v>94</v>
      </c>
      <c r="E36" s="15">
        <f>SUM(E34:E35)</f>
        <v>87</v>
      </c>
      <c r="F36" s="15">
        <f>SUM(F34:F35)</f>
        <v>94</v>
      </c>
      <c r="G36" s="15">
        <f t="shared" si="0"/>
        <v>7</v>
      </c>
      <c r="H36" s="16">
        <f t="shared" si="1"/>
        <v>8.0459770114942533</v>
      </c>
    </row>
    <row r="37" spans="1:8" x14ac:dyDescent="0.25">
      <c r="A37" s="30" t="s">
        <v>19</v>
      </c>
      <c r="B37" s="31">
        <f>'detail Etab_ 18'!B30+'detail Etab_36'!B13+'detail Etab_ 37'!B30+'detail Etab_ 41'!B23+'detail Etab_ 45'!B32</f>
        <v>519</v>
      </c>
      <c r="C37" s="31">
        <f>'detail Etab_ 18'!C30+'detail Etab_36'!C13+'detail Etab_ 37'!C30+'detail Etab_ 41'!C23+'detail Etab_ 45'!C32</f>
        <v>513</v>
      </c>
      <c r="D37" s="31">
        <f>'detail Etab_ 18'!D30+'detail Etab_36'!D13+'detail Etab_ 37'!D30+'detail Etab_ 41'!D23+'detail Etab_ 45'!D32</f>
        <v>510</v>
      </c>
      <c r="E37" s="31">
        <f>'detail Etab_ 18'!E30+'detail Etab_36'!E13+'detail Etab_ 37'!E30+'detail Etab_ 41'!E23+'detail Etab_ 45'!E32</f>
        <v>545</v>
      </c>
      <c r="F37" s="31">
        <f>'detail Etab_ 18'!F30+'detail Etab_36'!F13+'detail Etab_ 37'!F30+'detail Etab_ 41'!F23+'detail Etab_ 45'!F32</f>
        <v>486</v>
      </c>
      <c r="G37" s="31">
        <f t="shared" si="0"/>
        <v>-59</v>
      </c>
      <c r="H37" s="13">
        <f t="shared" si="1"/>
        <v>-10.825688073394495</v>
      </c>
    </row>
    <row r="38" spans="1:8" x14ac:dyDescent="0.25">
      <c r="A38" s="30" t="s">
        <v>20</v>
      </c>
      <c r="B38" s="31">
        <f>'detail Etab_ 18'!B31+'detail Etab_36'!B14+'detail Etab_ 37'!B31+'detail Etab_ 41'!B24+'detail Etab_ 45'!B33</f>
        <v>529</v>
      </c>
      <c r="C38" s="31">
        <f>'detail Etab_ 18'!C31+'detail Etab_36'!C14+'detail Etab_ 37'!C31+'detail Etab_ 41'!C24+'detail Etab_ 45'!C33</f>
        <v>510</v>
      </c>
      <c r="D38" s="31">
        <f>'detail Etab_ 18'!D31+'detail Etab_36'!D14+'detail Etab_ 37'!D31+'detail Etab_ 41'!D24+'detail Etab_ 45'!D33</f>
        <v>496</v>
      </c>
      <c r="E38" s="31">
        <f>'detail Etab_ 18'!E31+'detail Etab_36'!E14+'detail Etab_ 37'!E31+'detail Etab_ 41'!E24+'detail Etab_ 45'!E33</f>
        <v>465</v>
      </c>
      <c r="F38" s="31">
        <f>'detail Etab_ 18'!F31+'detail Etab_36'!F14+'detail Etab_ 37'!F31+'detail Etab_ 41'!F24+'detail Etab_ 45'!F33</f>
        <v>508</v>
      </c>
      <c r="G38" s="31">
        <f t="shared" si="0"/>
        <v>43</v>
      </c>
      <c r="H38" s="13">
        <f t="shared" si="1"/>
        <v>9.2473118279569881</v>
      </c>
    </row>
    <row r="39" spans="1:8" x14ac:dyDescent="0.25">
      <c r="A39" s="30" t="s">
        <v>21</v>
      </c>
      <c r="B39" s="31">
        <f>'detail Etab_ 18'!B32+'detail Etab_36'!B15+'detail Etab_ 37'!B32+'detail Etab_ 41'!B25+'detail Etab_ 45'!B34</f>
        <v>522</v>
      </c>
      <c r="C39" s="31">
        <f>'detail Etab_ 18'!C32+'detail Etab_36'!C15+'detail Etab_ 37'!C32+'detail Etab_ 41'!C25+'detail Etab_ 45'!C34</f>
        <v>464</v>
      </c>
      <c r="D39" s="31">
        <f>'detail Etab_ 18'!D32+'detail Etab_36'!D15+'detail Etab_ 37'!D32+'detail Etab_ 41'!D25+'detail Etab_ 45'!D34</f>
        <v>490</v>
      </c>
      <c r="E39" s="31">
        <f>'detail Etab_ 18'!E32+'detail Etab_36'!E15+'detail Etab_ 37'!E32+'detail Etab_ 41'!E25+'detail Etab_ 45'!E34</f>
        <v>420</v>
      </c>
      <c r="F39" s="31">
        <f>'detail Etab_ 18'!F32+'detail Etab_36'!F15+'detail Etab_ 37'!F32+'detail Etab_ 41'!F25+'detail Etab_ 45'!F34</f>
        <v>439</v>
      </c>
      <c r="G39" s="31">
        <f t="shared" si="0"/>
        <v>19</v>
      </c>
      <c r="H39" s="13">
        <f t="shared" si="1"/>
        <v>4.5238095238095237</v>
      </c>
    </row>
    <row r="40" spans="1:8" x14ac:dyDescent="0.25">
      <c r="A40" s="14" t="s">
        <v>34</v>
      </c>
      <c r="B40" s="15">
        <f>SUM(B37:B39)</f>
        <v>1570</v>
      </c>
      <c r="C40" s="15">
        <f>SUM(C37:C39)</f>
        <v>1487</v>
      </c>
      <c r="D40" s="15">
        <f>SUM(D37:D39)</f>
        <v>1496</v>
      </c>
      <c r="E40" s="15">
        <f>SUM(E37:E39)</f>
        <v>1430</v>
      </c>
      <c r="F40" s="15">
        <f>SUM(F37:F39)</f>
        <v>1433</v>
      </c>
      <c r="G40" s="15">
        <f t="shared" si="0"/>
        <v>3</v>
      </c>
      <c r="H40" s="16">
        <f t="shared" si="1"/>
        <v>0.20979020979020979</v>
      </c>
    </row>
    <row r="41" spans="1:8" x14ac:dyDescent="0.25">
      <c r="A41" s="23" t="s">
        <v>22</v>
      </c>
      <c r="B41" s="7">
        <f>'detail Etab_ 41'!B27</f>
        <v>0</v>
      </c>
      <c r="C41" s="7">
        <f>'detail Etab_ 41'!C27</f>
        <v>0</v>
      </c>
      <c r="D41" s="7">
        <f>'detail Etab_ 41'!D27</f>
        <v>0</v>
      </c>
      <c r="E41" s="7">
        <f>'detail Etab_ 41'!E27</f>
        <v>0</v>
      </c>
      <c r="F41" s="7">
        <f>'detail Etab_ 41'!F27</f>
        <v>0</v>
      </c>
      <c r="G41" s="15">
        <f t="shared" si="0"/>
        <v>0</v>
      </c>
      <c r="H41" s="16"/>
    </row>
    <row r="42" spans="1:8" x14ac:dyDescent="0.25">
      <c r="A42" s="30" t="s">
        <v>24</v>
      </c>
      <c r="B42" s="31">
        <f>'detail Etab_ 18'!B34+'detail Etab_28'!B27+'detail Etab_36'!B17+'detail Etab_ 37'!B34+'detail Etab_ 41'!B28+'detail Etab_ 45'!B37</f>
        <v>2703</v>
      </c>
      <c r="C42" s="31">
        <f>'detail Etab_ 18'!C34+'detail Etab_28'!C27+'detail Etab_36'!C17+'detail Etab_ 37'!C34+'detail Etab_ 41'!C28+'detail Etab_ 45'!C37</f>
        <v>2804</v>
      </c>
      <c r="D42" s="31">
        <f>'detail Etab_ 18'!D34+'detail Etab_28'!D27+'detail Etab_36'!D17+'detail Etab_ 37'!D34+'detail Etab_ 41'!D28+'detail Etab_ 45'!D37</f>
        <v>2604</v>
      </c>
      <c r="E42" s="31">
        <f>'detail Etab_ 18'!E34+'detail Etab_28'!E27+'detail Etab_36'!E17+'detail Etab_ 37'!E34+'detail Etab_ 41'!E28+'detail Etab_ 45'!E37</f>
        <v>2706</v>
      </c>
      <c r="F42" s="31">
        <f>'detail Etab_ 18'!F34+'detail Etab_28'!F27+'detail Etab_36'!F17+'detail Etab_ 37'!F34+'detail Etab_ 41'!F28+'detail Etab_ 45'!F37</f>
        <v>2788</v>
      </c>
      <c r="G42" s="31">
        <f t="shared" si="0"/>
        <v>82</v>
      </c>
      <c r="H42" s="13">
        <f t="shared" si="1"/>
        <v>3.0303030303030303</v>
      </c>
    </row>
    <row r="43" spans="1:8" x14ac:dyDescent="0.25">
      <c r="A43" s="30" t="s">
        <v>25</v>
      </c>
      <c r="B43" s="31">
        <f>'detail Etab_ 18'!B35+'detail Etab_28'!B28+'detail Etab_36'!B18+'detail Etab_ 37'!B35+'detail Etab_ 41'!B29+'detail Etab_ 45'!B38</f>
        <v>1974</v>
      </c>
      <c r="C43" s="31">
        <f>'detail Etab_ 18'!C35+'detail Etab_28'!C28+'detail Etab_36'!C18+'detail Etab_ 37'!C35+'detail Etab_ 41'!C29+'detail Etab_ 45'!C38</f>
        <v>1972</v>
      </c>
      <c r="D43" s="31">
        <f>'detail Etab_ 18'!D35+'detail Etab_28'!D28+'detail Etab_36'!D18+'detail Etab_ 37'!D35+'detail Etab_ 41'!D29+'detail Etab_ 45'!D38</f>
        <v>2061</v>
      </c>
      <c r="E43" s="31">
        <f>'detail Etab_ 18'!E35+'detail Etab_28'!E28+'detail Etab_36'!E18+'detail Etab_ 37'!E35+'detail Etab_ 41'!E29+'detail Etab_ 45'!E38</f>
        <v>1953</v>
      </c>
      <c r="F43" s="31">
        <f>'detail Etab_ 18'!F35+'detail Etab_28'!F28+'detail Etab_36'!F18+'detail Etab_ 37'!F35+'detail Etab_ 41'!F29+'detail Etab_ 45'!F38</f>
        <v>2128</v>
      </c>
      <c r="G43" s="31">
        <f t="shared" si="0"/>
        <v>175</v>
      </c>
      <c r="H43" s="13">
        <f t="shared" si="1"/>
        <v>8.9605734767025087</v>
      </c>
    </row>
    <row r="44" spans="1:8" x14ac:dyDescent="0.25">
      <c r="A44" s="30" t="s">
        <v>26</v>
      </c>
      <c r="B44" s="31">
        <f>'detail Etab_ 18'!B36+'detail Etab_28'!B29+'detail Etab_36'!B19+'detail Etab_ 37'!B36+'detail Etab_ 41'!B30+'detail Etab_ 45'!B39</f>
        <v>587</v>
      </c>
      <c r="C44" s="31">
        <f>'detail Etab_ 18'!C36+'detail Etab_28'!C29+'detail Etab_36'!C19+'detail Etab_ 37'!C36+'detail Etab_ 41'!C30+'detail Etab_ 45'!C39</f>
        <v>567</v>
      </c>
      <c r="D44" s="31">
        <f>'detail Etab_ 18'!D36+'detail Etab_28'!D29+'detail Etab_36'!D19+'detail Etab_ 37'!D36+'detail Etab_ 41'!D30+'detail Etab_ 45'!D39</f>
        <v>587</v>
      </c>
      <c r="E44" s="31">
        <f>'detail Etab_ 18'!E36+'detail Etab_28'!E29+'detail Etab_36'!E19+'detail Etab_ 37'!E36+'detail Etab_ 41'!E30+'detail Etab_ 45'!E39</f>
        <v>582</v>
      </c>
      <c r="F44" s="31">
        <f>'detail Etab_ 18'!F36+'detail Etab_28'!F29+'detail Etab_36'!F19+'detail Etab_ 37'!F36+'detail Etab_ 41'!F30+'detail Etab_ 45'!F39</f>
        <v>543</v>
      </c>
      <c r="G44" s="31">
        <f t="shared" si="0"/>
        <v>-39</v>
      </c>
      <c r="H44" s="13">
        <f t="shared" si="1"/>
        <v>-6.7010309278350517</v>
      </c>
    </row>
    <row r="45" spans="1:8" x14ac:dyDescent="0.25">
      <c r="A45" s="14" t="s">
        <v>27</v>
      </c>
      <c r="B45" s="15">
        <f>SUM(B43:B44)</f>
        <v>2561</v>
      </c>
      <c r="C45" s="15">
        <f>SUM(C43:C44)</f>
        <v>2539</v>
      </c>
      <c r="D45" s="15">
        <f>SUM(D43:D44)</f>
        <v>2648</v>
      </c>
      <c r="E45" s="15">
        <f>SUM(E43:E44)</f>
        <v>2535</v>
      </c>
      <c r="F45" s="15">
        <f>SUM(F43:F44)</f>
        <v>2671</v>
      </c>
      <c r="G45" s="15">
        <f t="shared" si="0"/>
        <v>136</v>
      </c>
      <c r="H45" s="16">
        <f t="shared" si="1"/>
        <v>5.3648915187376724</v>
      </c>
    </row>
    <row r="46" spans="1:8" x14ac:dyDescent="0.25">
      <c r="A46" s="30" t="s">
        <v>28</v>
      </c>
      <c r="B46" s="31">
        <f>'detail Etab_ 18'!B38+'detail Etab_28'!B31+'detail Etab_36'!B21+'detail Etab_ 37'!B38+'detail Etab_ 41'!B32+'detail Etab_ 45'!B41</f>
        <v>1876</v>
      </c>
      <c r="C46" s="31">
        <f>'detail Etab_ 18'!C38+'detail Etab_28'!C31+'detail Etab_36'!C21+'detail Etab_ 37'!C38+'detail Etab_ 41'!C32+'detail Etab_ 45'!C41</f>
        <v>1878</v>
      </c>
      <c r="D46" s="31">
        <f>'detail Etab_ 18'!D38+'detail Etab_28'!D31+'detail Etab_36'!D21+'detail Etab_ 37'!D38+'detail Etab_ 41'!D32+'detail Etab_ 45'!D41</f>
        <v>1894</v>
      </c>
      <c r="E46" s="31">
        <f>'detail Etab_ 18'!E38+'detail Etab_28'!E31+'detail Etab_36'!E21+'detail Etab_ 37'!E38+'detail Etab_ 41'!E32+'detail Etab_ 45'!E41</f>
        <v>1962</v>
      </c>
      <c r="F46" s="31">
        <f>'detail Etab_ 18'!F38+'detail Etab_28'!F31+'detail Etab_36'!F21+'detail Etab_ 37'!F38+'detail Etab_ 41'!F32+'detail Etab_ 45'!F41</f>
        <v>1872</v>
      </c>
      <c r="G46" s="31">
        <f t="shared" si="0"/>
        <v>-90</v>
      </c>
      <c r="H46" s="13">
        <f t="shared" si="1"/>
        <v>-4.5871559633027523</v>
      </c>
    </row>
    <row r="47" spans="1:8" x14ac:dyDescent="0.25">
      <c r="A47" s="30" t="s">
        <v>29</v>
      </c>
      <c r="B47" s="31">
        <f>'detail Etab_ 18'!B39+'detail Etab_28'!B32+'detail Etab_36'!B22+'detail Etab_ 37'!B39+'detail Etab_ 41'!B33+'detail Etab_ 45'!B42</f>
        <v>618</v>
      </c>
      <c r="C47" s="31">
        <f>'detail Etab_ 18'!C39+'detail Etab_28'!C32+'detail Etab_36'!C22+'detail Etab_ 37'!C39+'detail Etab_ 41'!C33+'detail Etab_ 45'!C42</f>
        <v>610</v>
      </c>
      <c r="D47" s="31">
        <f>'detail Etab_ 18'!D39+'detail Etab_28'!D32+'detail Etab_36'!D22+'detail Etab_ 37'!D39+'detail Etab_ 41'!D33+'detail Etab_ 45'!D42</f>
        <v>591</v>
      </c>
      <c r="E47" s="31">
        <f>'detail Etab_ 18'!E39+'detail Etab_28'!E32+'detail Etab_36'!E22+'detail Etab_ 37'!E39+'detail Etab_ 41'!E33+'detail Etab_ 45'!E42</f>
        <v>579</v>
      </c>
      <c r="F47" s="31">
        <f>'detail Etab_ 18'!F39+'detail Etab_28'!F32+'detail Etab_36'!F22+'detail Etab_ 37'!F39+'detail Etab_ 41'!F33+'detail Etab_ 45'!F42</f>
        <v>612</v>
      </c>
      <c r="G47" s="31">
        <f t="shared" si="0"/>
        <v>33</v>
      </c>
      <c r="H47" s="13">
        <f t="shared" si="1"/>
        <v>5.6994818652849739</v>
      </c>
    </row>
    <row r="48" spans="1:8" x14ac:dyDescent="0.25">
      <c r="A48" s="14" t="s">
        <v>30</v>
      </c>
      <c r="B48" s="15">
        <f>SUM(B46:B47)</f>
        <v>2494</v>
      </c>
      <c r="C48" s="15">
        <f>SUM(C46:C47)</f>
        <v>2488</v>
      </c>
      <c r="D48" s="15">
        <f>SUM(D46:D47)</f>
        <v>2485</v>
      </c>
      <c r="E48" s="15">
        <f>SUM(E46:E47)</f>
        <v>2541</v>
      </c>
      <c r="F48" s="15">
        <f>SUM(F46:F47)</f>
        <v>2484</v>
      </c>
      <c r="G48" s="15">
        <f t="shared" si="0"/>
        <v>-57</v>
      </c>
      <c r="H48" s="16">
        <f t="shared" si="1"/>
        <v>-2.2432113341204247</v>
      </c>
    </row>
    <row r="49" spans="1:8" x14ac:dyDescent="0.25">
      <c r="A49" s="20" t="s">
        <v>31</v>
      </c>
      <c r="B49" s="21">
        <f t="shared" ref="B49:E49" si="4">B29+B30+B31+B32+B33+B36+B40+B41+B42+B45+B48</f>
        <v>9647</v>
      </c>
      <c r="C49" s="21">
        <f t="shared" si="4"/>
        <v>9641</v>
      </c>
      <c r="D49" s="21">
        <f t="shared" si="4"/>
        <v>9536</v>
      </c>
      <c r="E49" s="21">
        <f t="shared" si="4"/>
        <v>9539</v>
      </c>
      <c r="F49" s="21">
        <f t="shared" ref="F49" si="5">F29+F30+F31+F32+F33+F36+F40+F41+F42+F45+F48</f>
        <v>9714</v>
      </c>
      <c r="G49" s="21">
        <f t="shared" si="0"/>
        <v>175</v>
      </c>
      <c r="H49" s="22">
        <f t="shared" si="1"/>
        <v>1.8345738547017507</v>
      </c>
    </row>
    <row r="50" spans="1:8" ht="15.75" x14ac:dyDescent="0.25">
      <c r="A50" s="24" t="s">
        <v>32</v>
      </c>
      <c r="B50" s="25">
        <f t="shared" ref="B50:E50" si="6">B49+B28+B16</f>
        <v>30050</v>
      </c>
      <c r="C50" s="25">
        <f t="shared" si="6"/>
        <v>29991</v>
      </c>
      <c r="D50" s="25">
        <f t="shared" si="6"/>
        <v>30154</v>
      </c>
      <c r="E50" s="25">
        <f t="shared" si="6"/>
        <v>30268</v>
      </c>
      <c r="F50" s="25">
        <f t="shared" ref="F50" si="7">F49+F28+F16</f>
        <v>30400</v>
      </c>
      <c r="G50" s="25">
        <f t="shared" si="0"/>
        <v>132</v>
      </c>
      <c r="H50" s="26">
        <f t="shared" si="1"/>
        <v>0.43610413638165718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baseColWidth="10" defaultRowHeight="15" x14ac:dyDescent="0.25"/>
  <cols>
    <col min="1" max="1" width="24.140625" customWidth="1"/>
  </cols>
  <sheetData>
    <row r="1" spans="1:8" x14ac:dyDescent="0.25">
      <c r="A1" s="8" t="s">
        <v>33</v>
      </c>
      <c r="B1" s="71" t="s">
        <v>0</v>
      </c>
      <c r="C1" s="71" t="s">
        <v>0</v>
      </c>
      <c r="D1" s="71" t="s">
        <v>0</v>
      </c>
      <c r="E1" s="71" t="s">
        <v>0</v>
      </c>
      <c r="F1" s="71" t="s">
        <v>0</v>
      </c>
      <c r="G1" s="1" t="s">
        <v>1</v>
      </c>
      <c r="H1" s="9"/>
    </row>
    <row r="2" spans="1:8" x14ac:dyDescent="0.25">
      <c r="A2" s="2" t="s">
        <v>2</v>
      </c>
      <c r="B2" s="72" t="s">
        <v>64</v>
      </c>
      <c r="C2" s="72" t="s">
        <v>65</v>
      </c>
      <c r="D2" s="72" t="s">
        <v>66</v>
      </c>
      <c r="E2" s="72" t="s">
        <v>67</v>
      </c>
      <c r="F2" s="72" t="s">
        <v>70</v>
      </c>
      <c r="G2" s="3" t="s">
        <v>3</v>
      </c>
      <c r="H2" s="10" t="s">
        <v>4</v>
      </c>
    </row>
    <row r="3" spans="1:8" x14ac:dyDescent="0.25">
      <c r="A3" s="4" t="s">
        <v>5</v>
      </c>
      <c r="B3" s="5">
        <v>275</v>
      </c>
      <c r="C3" s="5">
        <v>290</v>
      </c>
      <c r="D3" s="5">
        <v>307</v>
      </c>
      <c r="E3" s="5">
        <v>323</v>
      </c>
      <c r="F3" s="5">
        <v>280</v>
      </c>
      <c r="G3" s="5">
        <f>F3-E3</f>
        <v>-43</v>
      </c>
      <c r="H3" s="11">
        <f>G3/E3*100</f>
        <v>-13.312693498452013</v>
      </c>
    </row>
    <row r="4" spans="1:8" x14ac:dyDescent="0.25">
      <c r="A4" s="4" t="s">
        <v>6</v>
      </c>
      <c r="B4" s="5">
        <v>322</v>
      </c>
      <c r="C4" s="5">
        <v>286</v>
      </c>
      <c r="D4" s="5">
        <v>307</v>
      </c>
      <c r="E4" s="5">
        <v>328</v>
      </c>
      <c r="F4" s="5">
        <v>318</v>
      </c>
      <c r="G4" s="5">
        <f t="shared" ref="G4:G34" si="0">F4-E4</f>
        <v>-10</v>
      </c>
      <c r="H4" s="11">
        <f t="shared" ref="H4:H34" si="1">G4/E4*100</f>
        <v>-3.0487804878048781</v>
      </c>
    </row>
    <row r="5" spans="1:8" x14ac:dyDescent="0.25">
      <c r="A5" s="4" t="s">
        <v>7</v>
      </c>
      <c r="B5" s="5">
        <v>330</v>
      </c>
      <c r="C5" s="5">
        <v>328</v>
      </c>
      <c r="D5" s="5">
        <v>283</v>
      </c>
      <c r="E5" s="5">
        <v>316</v>
      </c>
      <c r="F5" s="5">
        <v>306</v>
      </c>
      <c r="G5" s="5">
        <f t="shared" si="0"/>
        <v>-10</v>
      </c>
      <c r="H5" s="11">
        <f t="shared" si="1"/>
        <v>-3.1645569620253164</v>
      </c>
    </row>
    <row r="6" spans="1:8" x14ac:dyDescent="0.25">
      <c r="A6" s="4" t="s">
        <v>8</v>
      </c>
      <c r="B6" s="5">
        <v>356</v>
      </c>
      <c r="C6" s="5">
        <v>333</v>
      </c>
      <c r="D6" s="5">
        <v>356</v>
      </c>
      <c r="E6" s="5">
        <v>299</v>
      </c>
      <c r="F6" s="5">
        <v>326</v>
      </c>
      <c r="G6" s="5">
        <f t="shared" si="0"/>
        <v>27</v>
      </c>
      <c r="H6" s="11">
        <f t="shared" si="1"/>
        <v>9.0301003344481607</v>
      </c>
    </row>
    <row r="7" spans="1:8" x14ac:dyDescent="0.25">
      <c r="A7" s="17" t="s">
        <v>9</v>
      </c>
      <c r="B7" s="18">
        <f>SUM(B3:B6)</f>
        <v>1283</v>
      </c>
      <c r="C7" s="18">
        <f>SUM(C3:C6)</f>
        <v>1237</v>
      </c>
      <c r="D7" s="18">
        <f>SUM(D3:D6)</f>
        <v>1253</v>
      </c>
      <c r="E7" s="18">
        <f>SUM(E3:E6)</f>
        <v>1266</v>
      </c>
      <c r="F7" s="18">
        <f>SUM(F3:F6)</f>
        <v>1230</v>
      </c>
      <c r="G7" s="18">
        <f t="shared" si="0"/>
        <v>-36</v>
      </c>
      <c r="H7" s="19">
        <f t="shared" si="1"/>
        <v>-2.8436018957345972</v>
      </c>
    </row>
    <row r="8" spans="1:8" x14ac:dyDescent="0.25">
      <c r="A8" s="39" t="s">
        <v>45</v>
      </c>
      <c r="B8" s="40">
        <v>1</v>
      </c>
      <c r="C8" s="40">
        <v>1</v>
      </c>
      <c r="D8" s="40"/>
      <c r="E8" s="40"/>
      <c r="F8" s="40"/>
      <c r="G8" s="40">
        <f t="shared" si="0"/>
        <v>0</v>
      </c>
      <c r="H8" s="41"/>
    </row>
    <row r="9" spans="1:8" x14ac:dyDescent="0.25">
      <c r="A9" s="4" t="s">
        <v>10</v>
      </c>
      <c r="B9" s="5">
        <v>12</v>
      </c>
      <c r="C9" s="5">
        <v>12</v>
      </c>
      <c r="D9" s="5">
        <v>8</v>
      </c>
      <c r="E9" s="5">
        <v>11</v>
      </c>
      <c r="F9" s="5">
        <v>14</v>
      </c>
      <c r="G9" s="5">
        <f t="shared" si="0"/>
        <v>3</v>
      </c>
      <c r="H9" s="11">
        <f t="shared" si="1"/>
        <v>27.27272727272727</v>
      </c>
    </row>
    <row r="10" spans="1:8" x14ac:dyDescent="0.25">
      <c r="A10" s="17" t="s">
        <v>11</v>
      </c>
      <c r="B10" s="18">
        <f>B9+B7+B8</f>
        <v>1296</v>
      </c>
      <c r="C10" s="18">
        <f>C9+C7+C8</f>
        <v>1250</v>
      </c>
      <c r="D10" s="18">
        <f>D9+D7+D8</f>
        <v>1261</v>
      </c>
      <c r="E10" s="18">
        <f>E9+E7+E8</f>
        <v>1277</v>
      </c>
      <c r="F10" s="18">
        <f>F9+F7+F8</f>
        <v>1244</v>
      </c>
      <c r="G10" s="18">
        <f t="shared" si="0"/>
        <v>-33</v>
      </c>
      <c r="H10" s="19">
        <f t="shared" si="1"/>
        <v>-2.5841816758026623</v>
      </c>
    </row>
    <row r="11" spans="1:8" x14ac:dyDescent="0.25">
      <c r="A11" s="4" t="s">
        <v>12</v>
      </c>
      <c r="B11" s="5">
        <v>8</v>
      </c>
      <c r="C11" s="5">
        <v>2</v>
      </c>
      <c r="D11" s="5">
        <v>5</v>
      </c>
      <c r="E11" s="5">
        <v>7</v>
      </c>
      <c r="F11" s="5">
        <v>6</v>
      </c>
      <c r="G11" s="5">
        <f t="shared" si="0"/>
        <v>-1</v>
      </c>
      <c r="H11" s="11">
        <f t="shared" si="1"/>
        <v>-14.285714285714285</v>
      </c>
    </row>
    <row r="12" spans="1:8" x14ac:dyDescent="0.25">
      <c r="A12" s="4" t="s">
        <v>13</v>
      </c>
      <c r="B12" s="5">
        <v>8</v>
      </c>
      <c r="C12" s="5">
        <v>9</v>
      </c>
      <c r="D12" s="5">
        <v>5</v>
      </c>
      <c r="E12" s="5">
        <v>5</v>
      </c>
      <c r="F12" s="5">
        <v>6</v>
      </c>
      <c r="G12" s="5">
        <f t="shared" si="0"/>
        <v>1</v>
      </c>
      <c r="H12" s="13">
        <f t="shared" si="1"/>
        <v>20</v>
      </c>
    </row>
    <row r="13" spans="1:8" x14ac:dyDescent="0.25">
      <c r="A13" s="4" t="s">
        <v>39</v>
      </c>
      <c r="B13" s="5">
        <v>5</v>
      </c>
      <c r="C13" s="5">
        <v>10</v>
      </c>
      <c r="D13" s="5">
        <v>11</v>
      </c>
      <c r="E13" s="5">
        <v>6</v>
      </c>
      <c r="F13" s="5">
        <v>5</v>
      </c>
      <c r="G13" s="5">
        <f t="shared" si="0"/>
        <v>-1</v>
      </c>
      <c r="H13" s="13">
        <f t="shared" si="1"/>
        <v>-16.666666666666664</v>
      </c>
    </row>
    <row r="14" spans="1:8" x14ac:dyDescent="0.25">
      <c r="A14" s="4" t="s">
        <v>40</v>
      </c>
      <c r="B14" s="5">
        <v>4</v>
      </c>
      <c r="C14" s="5">
        <v>5</v>
      </c>
      <c r="D14" s="5">
        <v>9</v>
      </c>
      <c r="E14" s="5">
        <v>9</v>
      </c>
      <c r="F14" s="5">
        <v>6</v>
      </c>
      <c r="G14" s="5">
        <f t="shared" si="0"/>
        <v>-3</v>
      </c>
      <c r="H14" s="13">
        <f t="shared" si="1"/>
        <v>-33.333333333333329</v>
      </c>
    </row>
    <row r="15" spans="1:8" x14ac:dyDescent="0.25">
      <c r="A15" s="17" t="s">
        <v>14</v>
      </c>
      <c r="B15" s="18">
        <f>SUM(B11:B14)</f>
        <v>25</v>
      </c>
      <c r="C15" s="18">
        <f>SUM(C11:C14)</f>
        <v>26</v>
      </c>
      <c r="D15" s="18">
        <f>SUM(D11:D14)</f>
        <v>30</v>
      </c>
      <c r="E15" s="18">
        <f>SUM(E11:E14)</f>
        <v>27</v>
      </c>
      <c r="F15" s="18">
        <f>SUM(F11:F14)</f>
        <v>23</v>
      </c>
      <c r="G15" s="18">
        <f t="shared" si="0"/>
        <v>-4</v>
      </c>
      <c r="H15" s="19">
        <f t="shared" si="1"/>
        <v>-14.814814814814813</v>
      </c>
    </row>
    <row r="16" spans="1:8" x14ac:dyDescent="0.25">
      <c r="A16" s="20" t="s">
        <v>15</v>
      </c>
      <c r="B16" s="21">
        <f>B15+B10</f>
        <v>1321</v>
      </c>
      <c r="C16" s="21">
        <f>C15+C10</f>
        <v>1276</v>
      </c>
      <c r="D16" s="21">
        <f>D15+D10</f>
        <v>1291</v>
      </c>
      <c r="E16" s="21">
        <f>E15+E10</f>
        <v>1304</v>
      </c>
      <c r="F16" s="21">
        <f>F15+F10</f>
        <v>1267</v>
      </c>
      <c r="G16" s="21">
        <f t="shared" si="0"/>
        <v>-37</v>
      </c>
      <c r="H16" s="22">
        <f t="shared" si="1"/>
        <v>-2.8374233128834354</v>
      </c>
    </row>
    <row r="17" spans="1:8" x14ac:dyDescent="0.25">
      <c r="A17" s="4" t="s">
        <v>16</v>
      </c>
      <c r="B17" s="5">
        <v>7</v>
      </c>
      <c r="C17" s="5">
        <v>8</v>
      </c>
      <c r="D17" s="5">
        <v>8</v>
      </c>
      <c r="E17" s="5">
        <v>12</v>
      </c>
      <c r="F17" s="5">
        <v>13</v>
      </c>
      <c r="G17" s="5">
        <f t="shared" si="0"/>
        <v>1</v>
      </c>
      <c r="H17" s="11">
        <f t="shared" si="1"/>
        <v>8.3333333333333321</v>
      </c>
    </row>
    <row r="18" spans="1:8" x14ac:dyDescent="0.25">
      <c r="A18" s="4" t="s">
        <v>17</v>
      </c>
      <c r="B18" s="5">
        <v>8</v>
      </c>
      <c r="C18" s="5">
        <v>3</v>
      </c>
      <c r="D18" s="5">
        <v>7</v>
      </c>
      <c r="E18" s="5">
        <v>4</v>
      </c>
      <c r="F18" s="5">
        <v>10</v>
      </c>
      <c r="G18" s="5">
        <f t="shared" si="0"/>
        <v>6</v>
      </c>
      <c r="H18" s="11">
        <f t="shared" si="1"/>
        <v>150</v>
      </c>
    </row>
    <row r="19" spans="1:8" x14ac:dyDescent="0.25">
      <c r="A19" s="14" t="s">
        <v>18</v>
      </c>
      <c r="B19" s="15">
        <f>SUM(B17:B18)</f>
        <v>15</v>
      </c>
      <c r="C19" s="15">
        <f>SUM(C17:C18)</f>
        <v>11</v>
      </c>
      <c r="D19" s="15">
        <f>SUM(D17:D18)</f>
        <v>15</v>
      </c>
      <c r="E19" s="15">
        <f>SUM(E17:E18)</f>
        <v>16</v>
      </c>
      <c r="F19" s="15">
        <f>SUM(F17:F18)</f>
        <v>23</v>
      </c>
      <c r="G19" s="15">
        <f t="shared" si="0"/>
        <v>7</v>
      </c>
      <c r="H19" s="16">
        <f t="shared" si="1"/>
        <v>43.75</v>
      </c>
    </row>
    <row r="20" spans="1:8" x14ac:dyDescent="0.25">
      <c r="A20" s="4" t="s">
        <v>19</v>
      </c>
      <c r="B20" s="5">
        <v>122</v>
      </c>
      <c r="C20" s="5">
        <v>114</v>
      </c>
      <c r="D20" s="5">
        <v>114</v>
      </c>
      <c r="E20" s="5">
        <v>145</v>
      </c>
      <c r="F20" s="5">
        <v>126</v>
      </c>
      <c r="G20" s="5">
        <f t="shared" si="0"/>
        <v>-19</v>
      </c>
      <c r="H20" s="11">
        <f t="shared" si="1"/>
        <v>-13.103448275862069</v>
      </c>
    </row>
    <row r="21" spans="1:8" x14ac:dyDescent="0.25">
      <c r="A21" s="4" t="s">
        <v>20</v>
      </c>
      <c r="B21" s="5">
        <v>110</v>
      </c>
      <c r="C21" s="5">
        <v>103</v>
      </c>
      <c r="D21" s="5">
        <v>95</v>
      </c>
      <c r="E21" s="5">
        <v>117</v>
      </c>
      <c r="F21" s="5">
        <v>136</v>
      </c>
      <c r="G21" s="5">
        <f t="shared" si="0"/>
        <v>19</v>
      </c>
      <c r="H21" s="11">
        <f t="shared" si="1"/>
        <v>16.239316239316238</v>
      </c>
    </row>
    <row r="22" spans="1:8" x14ac:dyDescent="0.25">
      <c r="A22" s="4" t="s">
        <v>21</v>
      </c>
      <c r="B22" s="5">
        <v>112</v>
      </c>
      <c r="C22" s="5">
        <v>104</v>
      </c>
      <c r="D22" s="5">
        <v>108</v>
      </c>
      <c r="E22" s="5">
        <v>88</v>
      </c>
      <c r="F22" s="5">
        <v>99</v>
      </c>
      <c r="G22" s="5">
        <f t="shared" si="0"/>
        <v>11</v>
      </c>
      <c r="H22" s="11">
        <f t="shared" si="1"/>
        <v>12.5</v>
      </c>
    </row>
    <row r="23" spans="1:8" x14ac:dyDescent="0.25">
      <c r="A23" s="14" t="s">
        <v>34</v>
      </c>
      <c r="B23" s="15">
        <f>SUM(B20:B22)</f>
        <v>344</v>
      </c>
      <c r="C23" s="15">
        <f>SUM(C20:C22)</f>
        <v>321</v>
      </c>
      <c r="D23" s="15">
        <f>SUM(D20:D22)</f>
        <v>317</v>
      </c>
      <c r="E23" s="15">
        <f>SUM(E20:E22)</f>
        <v>350</v>
      </c>
      <c r="F23" s="15">
        <f>SUM(F20:F22)</f>
        <v>361</v>
      </c>
      <c r="G23" s="15">
        <f t="shared" si="0"/>
        <v>11</v>
      </c>
      <c r="H23" s="16">
        <f t="shared" si="1"/>
        <v>3.1428571428571432</v>
      </c>
    </row>
    <row r="24" spans="1:8" x14ac:dyDescent="0.25">
      <c r="A24" s="4" t="s">
        <v>22</v>
      </c>
      <c r="B24" s="5">
        <v>5</v>
      </c>
      <c r="C24" s="5">
        <v>5</v>
      </c>
      <c r="D24" s="5">
        <v>0</v>
      </c>
      <c r="E24" s="5">
        <v>0</v>
      </c>
      <c r="F24" s="5">
        <v>0</v>
      </c>
      <c r="G24" s="5">
        <f t="shared" si="0"/>
        <v>0</v>
      </c>
      <c r="H24" s="11" t="e">
        <f t="shared" si="1"/>
        <v>#DIV/0!</v>
      </c>
    </row>
    <row r="25" spans="1:8" x14ac:dyDescent="0.25">
      <c r="A25" s="20" t="s">
        <v>23</v>
      </c>
      <c r="B25" s="21">
        <f t="shared" ref="B25:D25" si="2">B19+B23+B24</f>
        <v>364</v>
      </c>
      <c r="C25" s="21">
        <f t="shared" si="2"/>
        <v>337</v>
      </c>
      <c r="D25" s="21">
        <f t="shared" si="2"/>
        <v>332</v>
      </c>
      <c r="E25" s="21">
        <f t="shared" ref="E25:F25" si="3">E19+E23+E24</f>
        <v>366</v>
      </c>
      <c r="F25" s="21">
        <f t="shared" si="3"/>
        <v>384</v>
      </c>
      <c r="G25" s="21">
        <f t="shared" si="0"/>
        <v>18</v>
      </c>
      <c r="H25" s="22">
        <f t="shared" si="1"/>
        <v>4.918032786885246</v>
      </c>
    </row>
    <row r="26" spans="1:8" x14ac:dyDescent="0.25">
      <c r="A26" s="4" t="s">
        <v>24</v>
      </c>
      <c r="B26" s="5">
        <v>184</v>
      </c>
      <c r="C26" s="5">
        <v>189</v>
      </c>
      <c r="D26" s="5">
        <v>152</v>
      </c>
      <c r="E26" s="5">
        <v>176</v>
      </c>
      <c r="F26" s="5">
        <v>172</v>
      </c>
      <c r="G26" s="5">
        <f t="shared" si="0"/>
        <v>-4</v>
      </c>
      <c r="H26" s="11">
        <f t="shared" si="1"/>
        <v>-2.2727272727272729</v>
      </c>
    </row>
    <row r="27" spans="1:8" x14ac:dyDescent="0.25">
      <c r="A27" s="4" t="s">
        <v>25</v>
      </c>
      <c r="B27" s="5">
        <v>146</v>
      </c>
      <c r="C27" s="5">
        <v>157</v>
      </c>
      <c r="D27" s="5">
        <v>158</v>
      </c>
      <c r="E27" s="5">
        <v>120</v>
      </c>
      <c r="F27" s="5">
        <v>157</v>
      </c>
      <c r="G27" s="5">
        <f t="shared" si="0"/>
        <v>37</v>
      </c>
      <c r="H27" s="11">
        <f t="shared" si="1"/>
        <v>30.833333333333336</v>
      </c>
    </row>
    <row r="28" spans="1:8" x14ac:dyDescent="0.25">
      <c r="A28" s="4" t="s">
        <v>26</v>
      </c>
      <c r="B28" s="5">
        <v>14</v>
      </c>
      <c r="C28" s="5">
        <v>18</v>
      </c>
      <c r="D28" s="5">
        <v>16</v>
      </c>
      <c r="E28" s="5">
        <v>26</v>
      </c>
      <c r="F28" s="5">
        <v>13</v>
      </c>
      <c r="G28" s="5">
        <f t="shared" si="0"/>
        <v>-13</v>
      </c>
      <c r="H28" s="11">
        <f t="shared" si="1"/>
        <v>-50</v>
      </c>
    </row>
    <row r="29" spans="1:8" x14ac:dyDescent="0.25">
      <c r="A29" s="6" t="s">
        <v>27</v>
      </c>
      <c r="B29" s="7">
        <f>SUM(B27:B28)</f>
        <v>160</v>
      </c>
      <c r="C29" s="7">
        <f>SUM(C27:C28)</f>
        <v>175</v>
      </c>
      <c r="D29" s="7">
        <f>SUM(D27:D28)</f>
        <v>174</v>
      </c>
      <c r="E29" s="7">
        <f>SUM(E27:E28)</f>
        <v>146</v>
      </c>
      <c r="F29" s="7">
        <f>SUM(F27:F28)</f>
        <v>170</v>
      </c>
      <c r="G29" s="7">
        <f t="shared" si="0"/>
        <v>24</v>
      </c>
      <c r="H29" s="12">
        <f t="shared" si="1"/>
        <v>16.43835616438356</v>
      </c>
    </row>
    <row r="30" spans="1:8" x14ac:dyDescent="0.25">
      <c r="A30" s="4" t="s">
        <v>28</v>
      </c>
      <c r="B30" s="5">
        <v>128</v>
      </c>
      <c r="C30" s="5">
        <v>146</v>
      </c>
      <c r="D30" s="5">
        <v>155</v>
      </c>
      <c r="E30" s="5">
        <v>162</v>
      </c>
      <c r="F30" s="5">
        <v>120</v>
      </c>
      <c r="G30" s="5">
        <f t="shared" si="0"/>
        <v>-42</v>
      </c>
      <c r="H30" s="11">
        <f t="shared" si="1"/>
        <v>-25.925925925925924</v>
      </c>
    </row>
    <row r="31" spans="1:8" x14ac:dyDescent="0.25">
      <c r="A31" s="4" t="s">
        <v>29</v>
      </c>
      <c r="B31" s="5">
        <v>19</v>
      </c>
      <c r="C31" s="5">
        <v>14</v>
      </c>
      <c r="D31" s="5">
        <v>21</v>
      </c>
      <c r="E31" s="5">
        <v>20</v>
      </c>
      <c r="F31" s="5">
        <v>29</v>
      </c>
      <c r="G31" s="5">
        <f t="shared" si="0"/>
        <v>9</v>
      </c>
      <c r="H31" s="11">
        <f t="shared" si="1"/>
        <v>45</v>
      </c>
    </row>
    <row r="32" spans="1:8" x14ac:dyDescent="0.25">
      <c r="A32" s="6" t="s">
        <v>30</v>
      </c>
      <c r="B32" s="7">
        <f>SUM(B30:B31)</f>
        <v>147</v>
      </c>
      <c r="C32" s="7">
        <f>SUM(C30:C31)</f>
        <v>160</v>
      </c>
      <c r="D32" s="7">
        <f>SUM(D30:D31)</f>
        <v>176</v>
      </c>
      <c r="E32" s="7">
        <f>SUM(E30:E31)</f>
        <v>182</v>
      </c>
      <c r="F32" s="7">
        <f>SUM(F30:F31)</f>
        <v>149</v>
      </c>
      <c r="G32" s="7">
        <f t="shared" si="0"/>
        <v>-33</v>
      </c>
      <c r="H32" s="12">
        <f t="shared" si="1"/>
        <v>-18.131868131868131</v>
      </c>
    </row>
    <row r="33" spans="1:8" x14ac:dyDescent="0.25">
      <c r="A33" s="20" t="s">
        <v>31</v>
      </c>
      <c r="B33" s="21">
        <f>B32+B29+B26</f>
        <v>491</v>
      </c>
      <c r="C33" s="21">
        <f>C32+C29+C26</f>
        <v>524</v>
      </c>
      <c r="D33" s="21">
        <f>D32+D29+D26</f>
        <v>502</v>
      </c>
      <c r="E33" s="21">
        <f>E32+E29+E26</f>
        <v>504</v>
      </c>
      <c r="F33" s="21">
        <f>F32+F29+F26</f>
        <v>491</v>
      </c>
      <c r="G33" s="21">
        <f t="shared" si="0"/>
        <v>-13</v>
      </c>
      <c r="H33" s="22">
        <f t="shared" si="1"/>
        <v>-2.5793650793650791</v>
      </c>
    </row>
    <row r="34" spans="1:8" ht="15.75" x14ac:dyDescent="0.25">
      <c r="A34" s="24" t="s">
        <v>32</v>
      </c>
      <c r="B34" s="25">
        <f>B33+B25+B16</f>
        <v>2176</v>
      </c>
      <c r="C34" s="25">
        <f>C33+C25+C16</f>
        <v>2137</v>
      </c>
      <c r="D34" s="25">
        <f>D33+D25+D16</f>
        <v>2125</v>
      </c>
      <c r="E34" s="25">
        <f>E33+E25+E16</f>
        <v>2174</v>
      </c>
      <c r="F34" s="25">
        <f>F33+F25+F16</f>
        <v>2142</v>
      </c>
      <c r="G34" s="25">
        <f t="shared" si="0"/>
        <v>-32</v>
      </c>
      <c r="H34" s="26">
        <f t="shared" si="1"/>
        <v>-1.4719411223551058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/>
  </sheetViews>
  <sheetFormatPr baseColWidth="10" defaultRowHeight="15" x14ac:dyDescent="0.25"/>
  <cols>
    <col min="1" max="1" width="26" customWidth="1"/>
  </cols>
  <sheetData>
    <row r="1" spans="1:8" x14ac:dyDescent="0.25">
      <c r="A1" s="8" t="s">
        <v>33</v>
      </c>
      <c r="B1" s="73" t="s">
        <v>0</v>
      </c>
      <c r="C1" s="73" t="s">
        <v>0</v>
      </c>
      <c r="D1" s="73" t="s">
        <v>0</v>
      </c>
      <c r="E1" s="73" t="s">
        <v>0</v>
      </c>
      <c r="F1" s="73" t="s">
        <v>0</v>
      </c>
      <c r="G1" s="27" t="s">
        <v>1</v>
      </c>
      <c r="H1" s="33"/>
    </row>
    <row r="2" spans="1:8" x14ac:dyDescent="0.25">
      <c r="A2" s="28" t="s">
        <v>35</v>
      </c>
      <c r="B2" s="72" t="s">
        <v>64</v>
      </c>
      <c r="C2" s="72" t="s">
        <v>65</v>
      </c>
      <c r="D2" s="72" t="s">
        <v>66</v>
      </c>
      <c r="E2" s="72" t="s">
        <v>67</v>
      </c>
      <c r="F2" s="72" t="s">
        <v>70</v>
      </c>
      <c r="G2" s="29" t="s">
        <v>3</v>
      </c>
      <c r="H2" s="34" t="s">
        <v>4</v>
      </c>
    </row>
    <row r="3" spans="1:8" x14ac:dyDescent="0.25">
      <c r="A3" s="30" t="s">
        <v>5</v>
      </c>
      <c r="B3" s="31">
        <v>275</v>
      </c>
      <c r="C3" s="31">
        <v>290</v>
      </c>
      <c r="D3" s="31">
        <v>307</v>
      </c>
      <c r="E3" s="31">
        <v>323</v>
      </c>
      <c r="F3" s="31">
        <v>280</v>
      </c>
      <c r="G3" s="31">
        <f>F3-E3</f>
        <v>-43</v>
      </c>
      <c r="H3" s="13">
        <f>G3/E3*100</f>
        <v>-13.312693498452013</v>
      </c>
    </row>
    <row r="4" spans="1:8" x14ac:dyDescent="0.25">
      <c r="A4" s="30" t="s">
        <v>6</v>
      </c>
      <c r="B4" s="31">
        <v>322</v>
      </c>
      <c r="C4" s="31">
        <v>286</v>
      </c>
      <c r="D4" s="31">
        <v>307</v>
      </c>
      <c r="E4" s="31">
        <v>328</v>
      </c>
      <c r="F4" s="31">
        <v>318</v>
      </c>
      <c r="G4" s="31">
        <f t="shared" ref="G4:G42" si="0">F4-E4</f>
        <v>-10</v>
      </c>
      <c r="H4" s="13">
        <f t="shared" ref="H4:H42" si="1">G4/E4*100</f>
        <v>-3.0487804878048781</v>
      </c>
    </row>
    <row r="5" spans="1:8" x14ac:dyDescent="0.25">
      <c r="A5" s="30" t="s">
        <v>7</v>
      </c>
      <c r="B5" s="31">
        <v>315</v>
      </c>
      <c r="C5" s="31">
        <v>315</v>
      </c>
      <c r="D5" s="31">
        <v>275</v>
      </c>
      <c r="E5" s="31">
        <v>305</v>
      </c>
      <c r="F5" s="31">
        <v>292</v>
      </c>
      <c r="G5" s="31">
        <f t="shared" si="0"/>
        <v>-13</v>
      </c>
      <c r="H5" s="13">
        <f t="shared" si="1"/>
        <v>-4.2622950819672125</v>
      </c>
    </row>
    <row r="6" spans="1:8" x14ac:dyDescent="0.25">
      <c r="A6" s="30" t="s">
        <v>8</v>
      </c>
      <c r="B6" s="31">
        <v>324</v>
      </c>
      <c r="C6" s="31">
        <v>305</v>
      </c>
      <c r="D6" s="31">
        <v>320</v>
      </c>
      <c r="E6" s="31">
        <v>268</v>
      </c>
      <c r="F6" s="31">
        <v>288</v>
      </c>
      <c r="G6" s="31">
        <f t="shared" si="0"/>
        <v>20</v>
      </c>
      <c r="H6" s="13">
        <f t="shared" si="1"/>
        <v>7.4626865671641784</v>
      </c>
    </row>
    <row r="7" spans="1:8" x14ac:dyDescent="0.25">
      <c r="A7" s="17" t="s">
        <v>9</v>
      </c>
      <c r="B7" s="18">
        <f>SUM(B3:B6)</f>
        <v>1236</v>
      </c>
      <c r="C7" s="18">
        <f>SUM(C3:C6)</f>
        <v>1196</v>
      </c>
      <c r="D7" s="18">
        <f>SUM(D3:D6)</f>
        <v>1209</v>
      </c>
      <c r="E7" s="18">
        <f>SUM(E3:E6)</f>
        <v>1224</v>
      </c>
      <c r="F7" s="18">
        <f>SUM(F3:F6)</f>
        <v>1178</v>
      </c>
      <c r="G7" s="18">
        <f t="shared" si="0"/>
        <v>-46</v>
      </c>
      <c r="H7" s="19">
        <f t="shared" si="1"/>
        <v>-3.7581699346405228</v>
      </c>
    </row>
    <row r="8" spans="1:8" x14ac:dyDescent="0.25">
      <c r="A8" s="30" t="s">
        <v>10</v>
      </c>
      <c r="B8" s="37">
        <v>10</v>
      </c>
      <c r="C8" s="37">
        <v>12</v>
      </c>
      <c r="D8" s="37">
        <v>8</v>
      </c>
      <c r="E8" s="37">
        <v>11</v>
      </c>
      <c r="F8" s="37">
        <v>14</v>
      </c>
      <c r="G8" s="37">
        <f t="shared" si="0"/>
        <v>3</v>
      </c>
      <c r="H8" s="38">
        <f t="shared" si="1"/>
        <v>27.27272727272727</v>
      </c>
    </row>
    <row r="9" spans="1:8" x14ac:dyDescent="0.25">
      <c r="A9" s="17" t="s">
        <v>11</v>
      </c>
      <c r="B9" s="18">
        <f>SUM(B7:B8)</f>
        <v>1246</v>
      </c>
      <c r="C9" s="18">
        <f>SUM(C7:C8)</f>
        <v>1208</v>
      </c>
      <c r="D9" s="18">
        <f>SUM(D7:D8)</f>
        <v>1217</v>
      </c>
      <c r="E9" s="18">
        <f>SUM(E7:E8)</f>
        <v>1235</v>
      </c>
      <c r="F9" s="18">
        <f>SUM(F7:F8)</f>
        <v>1192</v>
      </c>
      <c r="G9" s="18">
        <f t="shared" si="0"/>
        <v>-43</v>
      </c>
      <c r="H9" s="19">
        <f t="shared" si="1"/>
        <v>-3.4817813765182186</v>
      </c>
    </row>
    <row r="10" spans="1:8" x14ac:dyDescent="0.25">
      <c r="A10" s="30" t="s">
        <v>12</v>
      </c>
      <c r="B10" s="31">
        <v>8</v>
      </c>
      <c r="C10" s="31">
        <v>2</v>
      </c>
      <c r="D10" s="31">
        <v>5</v>
      </c>
      <c r="E10" s="31">
        <v>7</v>
      </c>
      <c r="F10" s="31">
        <v>6</v>
      </c>
      <c r="G10" s="31">
        <f t="shared" si="0"/>
        <v>-1</v>
      </c>
      <c r="H10" s="13">
        <f t="shared" si="1"/>
        <v>-14.285714285714285</v>
      </c>
    </row>
    <row r="11" spans="1:8" x14ac:dyDescent="0.25">
      <c r="A11" s="30" t="s">
        <v>13</v>
      </c>
      <c r="B11" s="31">
        <v>8</v>
      </c>
      <c r="C11" s="31">
        <v>9</v>
      </c>
      <c r="D11" s="31">
        <v>5</v>
      </c>
      <c r="E11" s="31">
        <v>5</v>
      </c>
      <c r="F11" s="31">
        <v>6</v>
      </c>
      <c r="G11" s="31">
        <f t="shared" si="0"/>
        <v>1</v>
      </c>
      <c r="H11" s="13">
        <f t="shared" si="1"/>
        <v>20</v>
      </c>
    </row>
    <row r="12" spans="1:8" x14ac:dyDescent="0.25">
      <c r="A12" s="4" t="s">
        <v>39</v>
      </c>
      <c r="B12" s="31">
        <v>5</v>
      </c>
      <c r="C12" s="31">
        <v>10</v>
      </c>
      <c r="D12" s="31">
        <v>11</v>
      </c>
      <c r="E12" s="31">
        <v>6</v>
      </c>
      <c r="F12" s="31">
        <v>5</v>
      </c>
      <c r="G12" s="31">
        <f t="shared" si="0"/>
        <v>-1</v>
      </c>
      <c r="H12" s="11">
        <f t="shared" si="1"/>
        <v>-16.666666666666664</v>
      </c>
    </row>
    <row r="13" spans="1:8" x14ac:dyDescent="0.25">
      <c r="A13" s="4" t="s">
        <v>40</v>
      </c>
      <c r="B13" s="31">
        <v>4</v>
      </c>
      <c r="C13" s="31">
        <v>5</v>
      </c>
      <c r="D13" s="31">
        <v>9</v>
      </c>
      <c r="E13" s="31">
        <v>9</v>
      </c>
      <c r="F13" s="31">
        <v>6</v>
      </c>
      <c r="G13" s="31">
        <f t="shared" si="0"/>
        <v>-3</v>
      </c>
      <c r="H13" s="11">
        <f t="shared" si="1"/>
        <v>-33.333333333333329</v>
      </c>
    </row>
    <row r="14" spans="1:8" x14ac:dyDescent="0.25">
      <c r="A14" s="17" t="s">
        <v>14</v>
      </c>
      <c r="B14" s="18">
        <f>SUM(B10:B13)</f>
        <v>25</v>
      </c>
      <c r="C14" s="18">
        <f>SUM(C10:C13)</f>
        <v>26</v>
      </c>
      <c r="D14" s="18">
        <f>SUM(D10:D13)</f>
        <v>30</v>
      </c>
      <c r="E14" s="18">
        <f>SUM(E10:E13)</f>
        <v>27</v>
      </c>
      <c r="F14" s="18">
        <f>SUM(F10:F13)</f>
        <v>23</v>
      </c>
      <c r="G14" s="18">
        <f t="shared" si="0"/>
        <v>-4</v>
      </c>
      <c r="H14" s="19">
        <f t="shared" si="1"/>
        <v>-14.814814814814813</v>
      </c>
    </row>
    <row r="15" spans="1:8" x14ac:dyDescent="0.25">
      <c r="A15" s="20" t="s">
        <v>15</v>
      </c>
      <c r="B15" s="21">
        <f>B14+B9</f>
        <v>1271</v>
      </c>
      <c r="C15" s="21">
        <f>C14+C9</f>
        <v>1234</v>
      </c>
      <c r="D15" s="21">
        <f>D14+D9</f>
        <v>1247</v>
      </c>
      <c r="E15" s="21">
        <f>E14+E9</f>
        <v>1262</v>
      </c>
      <c r="F15" s="21">
        <f>F14+F9</f>
        <v>1215</v>
      </c>
      <c r="G15" s="21">
        <f t="shared" si="0"/>
        <v>-47</v>
      </c>
      <c r="H15" s="22">
        <f t="shared" si="1"/>
        <v>-3.724247226624406</v>
      </c>
    </row>
    <row r="16" spans="1:8" x14ac:dyDescent="0.25">
      <c r="A16" s="30" t="s">
        <v>8</v>
      </c>
      <c r="B16" s="31">
        <v>13</v>
      </c>
      <c r="C16" s="31">
        <v>9</v>
      </c>
      <c r="D16" s="31">
        <v>17</v>
      </c>
      <c r="E16" s="31">
        <v>12</v>
      </c>
      <c r="F16" s="31">
        <v>17</v>
      </c>
      <c r="G16" s="31">
        <f t="shared" si="0"/>
        <v>5</v>
      </c>
      <c r="H16" s="13">
        <f t="shared" si="1"/>
        <v>41.666666666666671</v>
      </c>
    </row>
    <row r="17" spans="1:8" x14ac:dyDescent="0.25">
      <c r="A17" s="30" t="s">
        <v>16</v>
      </c>
      <c r="B17" s="31">
        <v>7</v>
      </c>
      <c r="C17" s="31">
        <v>8</v>
      </c>
      <c r="D17" s="31">
        <v>8</v>
      </c>
      <c r="E17" s="31">
        <v>12</v>
      </c>
      <c r="F17" s="31">
        <v>13</v>
      </c>
      <c r="G17" s="31">
        <f t="shared" si="0"/>
        <v>1</v>
      </c>
      <c r="H17" s="13">
        <f t="shared" si="1"/>
        <v>8.3333333333333321</v>
      </c>
    </row>
    <row r="18" spans="1:8" x14ac:dyDescent="0.25">
      <c r="A18" s="30" t="s">
        <v>17</v>
      </c>
      <c r="B18" s="31">
        <v>8</v>
      </c>
      <c r="C18" s="31">
        <v>3</v>
      </c>
      <c r="D18" s="31">
        <v>7</v>
      </c>
      <c r="E18" s="31">
        <v>4</v>
      </c>
      <c r="F18" s="31">
        <v>10</v>
      </c>
      <c r="G18" s="31">
        <f t="shared" si="0"/>
        <v>6</v>
      </c>
      <c r="H18" s="13">
        <f t="shared" si="1"/>
        <v>150</v>
      </c>
    </row>
    <row r="19" spans="1:8" x14ac:dyDescent="0.25">
      <c r="A19" s="23" t="s">
        <v>18</v>
      </c>
      <c r="B19" s="32">
        <f>SUM(B17:B18)</f>
        <v>15</v>
      </c>
      <c r="C19" s="32">
        <f>SUM(C17:C18)</f>
        <v>11</v>
      </c>
      <c r="D19" s="32">
        <f>SUM(D17:D18)</f>
        <v>15</v>
      </c>
      <c r="E19" s="32">
        <f>SUM(E17:E18)</f>
        <v>16</v>
      </c>
      <c r="F19" s="32">
        <f>SUM(F17:F18)</f>
        <v>23</v>
      </c>
      <c r="G19" s="32">
        <f t="shared" si="0"/>
        <v>7</v>
      </c>
      <c r="H19" s="35">
        <f t="shared" si="1"/>
        <v>43.75</v>
      </c>
    </row>
    <row r="20" spans="1:8" x14ac:dyDescent="0.25">
      <c r="A20" s="30" t="s">
        <v>19</v>
      </c>
      <c r="B20" s="31">
        <v>61</v>
      </c>
      <c r="C20" s="31">
        <v>53</v>
      </c>
      <c r="D20" s="31">
        <v>53</v>
      </c>
      <c r="E20" s="31">
        <v>62</v>
      </c>
      <c r="F20" s="31">
        <v>63</v>
      </c>
      <c r="G20" s="31">
        <f t="shared" si="0"/>
        <v>1</v>
      </c>
      <c r="H20" s="13">
        <f t="shared" si="1"/>
        <v>1.6129032258064515</v>
      </c>
    </row>
    <row r="21" spans="1:8" x14ac:dyDescent="0.25">
      <c r="A21" s="30" t="s">
        <v>20</v>
      </c>
      <c r="B21" s="31">
        <v>52</v>
      </c>
      <c r="C21" s="31">
        <v>43</v>
      </c>
      <c r="D21" s="31">
        <v>39</v>
      </c>
      <c r="E21" s="31">
        <v>50</v>
      </c>
      <c r="F21" s="31">
        <v>50</v>
      </c>
      <c r="G21" s="31">
        <f t="shared" si="0"/>
        <v>0</v>
      </c>
      <c r="H21" s="13">
        <f t="shared" si="1"/>
        <v>0</v>
      </c>
    </row>
    <row r="22" spans="1:8" x14ac:dyDescent="0.25">
      <c r="A22" s="30" t="s">
        <v>21</v>
      </c>
      <c r="B22" s="31">
        <v>63</v>
      </c>
      <c r="C22" s="31">
        <v>48</v>
      </c>
      <c r="D22" s="31">
        <v>47</v>
      </c>
      <c r="E22" s="31">
        <v>36</v>
      </c>
      <c r="F22" s="31">
        <v>45</v>
      </c>
      <c r="G22" s="31">
        <f t="shared" si="0"/>
        <v>9</v>
      </c>
      <c r="H22" s="13">
        <f t="shared" si="1"/>
        <v>25</v>
      </c>
    </row>
    <row r="23" spans="1:8" x14ac:dyDescent="0.25">
      <c r="A23" s="23" t="s">
        <v>34</v>
      </c>
      <c r="B23" s="32">
        <f>SUM(B20:B22)</f>
        <v>176</v>
      </c>
      <c r="C23" s="32">
        <f>SUM(C20:C22)</f>
        <v>144</v>
      </c>
      <c r="D23" s="32">
        <f>SUM(D20:D22)</f>
        <v>139</v>
      </c>
      <c r="E23" s="32">
        <f>SUM(E20:E22)</f>
        <v>148</v>
      </c>
      <c r="F23" s="32">
        <f>SUM(F20:F22)</f>
        <v>158</v>
      </c>
      <c r="G23" s="32">
        <f t="shared" si="0"/>
        <v>10</v>
      </c>
      <c r="H23" s="35">
        <f t="shared" si="1"/>
        <v>6.756756756756757</v>
      </c>
    </row>
    <row r="24" spans="1:8" x14ac:dyDescent="0.25">
      <c r="A24" s="30" t="s">
        <v>22</v>
      </c>
      <c r="B24" s="31">
        <v>5</v>
      </c>
      <c r="C24" s="31">
        <v>5</v>
      </c>
      <c r="D24" s="31">
        <v>0</v>
      </c>
      <c r="E24" s="31">
        <v>0</v>
      </c>
      <c r="F24" s="31">
        <v>0</v>
      </c>
      <c r="G24" s="31">
        <f t="shared" si="0"/>
        <v>0</v>
      </c>
      <c r="H24" s="13"/>
    </row>
    <row r="25" spans="1:8" x14ac:dyDescent="0.25">
      <c r="A25" s="20" t="s">
        <v>23</v>
      </c>
      <c r="B25" s="21">
        <f t="shared" ref="B25:D25" si="2">B16+B19+B23+B24</f>
        <v>209</v>
      </c>
      <c r="C25" s="21">
        <f t="shared" si="2"/>
        <v>169</v>
      </c>
      <c r="D25" s="21">
        <f t="shared" si="2"/>
        <v>171</v>
      </c>
      <c r="E25" s="21">
        <f t="shared" ref="E25:F25" si="3">E16+E19+E23+E24</f>
        <v>176</v>
      </c>
      <c r="F25" s="21">
        <f t="shared" si="3"/>
        <v>198</v>
      </c>
      <c r="G25" s="21">
        <f t="shared" si="0"/>
        <v>22</v>
      </c>
      <c r="H25" s="22">
        <f t="shared" si="1"/>
        <v>12.5</v>
      </c>
    </row>
    <row r="26" spans="1:8" x14ac:dyDescent="0.25">
      <c r="A26" s="42" t="s">
        <v>7</v>
      </c>
      <c r="B26" s="43">
        <v>15</v>
      </c>
      <c r="C26" s="43">
        <v>13</v>
      </c>
      <c r="D26" s="43">
        <v>8</v>
      </c>
      <c r="E26" s="43">
        <v>11</v>
      </c>
      <c r="F26" s="43">
        <v>14</v>
      </c>
      <c r="G26" s="43">
        <f t="shared" si="0"/>
        <v>3</v>
      </c>
      <c r="H26" s="44">
        <f t="shared" si="1"/>
        <v>27.27272727272727</v>
      </c>
    </row>
    <row r="27" spans="1:8" x14ac:dyDescent="0.25">
      <c r="A27" s="30" t="s">
        <v>8</v>
      </c>
      <c r="B27" s="31">
        <v>19</v>
      </c>
      <c r="C27" s="31">
        <v>19</v>
      </c>
      <c r="D27" s="31">
        <v>19</v>
      </c>
      <c r="E27" s="31">
        <v>19</v>
      </c>
      <c r="F27" s="31">
        <v>21</v>
      </c>
      <c r="G27" s="31">
        <f t="shared" si="0"/>
        <v>2</v>
      </c>
      <c r="H27" s="13">
        <f t="shared" si="1"/>
        <v>10.526315789473683</v>
      </c>
    </row>
    <row r="28" spans="1:8" x14ac:dyDescent="0.25">
      <c r="A28" s="4" t="s">
        <v>45</v>
      </c>
      <c r="B28" s="31">
        <v>1</v>
      </c>
      <c r="C28" s="31">
        <v>1</v>
      </c>
      <c r="D28" s="31">
        <v>0</v>
      </c>
      <c r="E28" s="31">
        <v>0</v>
      </c>
      <c r="F28" s="31">
        <v>0</v>
      </c>
      <c r="G28" s="31">
        <f t="shared" si="0"/>
        <v>0</v>
      </c>
      <c r="H28" s="11"/>
    </row>
    <row r="29" spans="1:8" x14ac:dyDescent="0.25">
      <c r="A29" s="45" t="s">
        <v>10</v>
      </c>
      <c r="B29" s="46">
        <v>2</v>
      </c>
      <c r="C29" s="46"/>
      <c r="D29" s="46"/>
      <c r="E29" s="46"/>
      <c r="F29" s="46"/>
      <c r="G29" s="46">
        <f t="shared" si="0"/>
        <v>0</v>
      </c>
      <c r="H29" s="47"/>
    </row>
    <row r="30" spans="1:8" x14ac:dyDescent="0.25">
      <c r="A30" s="30" t="s">
        <v>19</v>
      </c>
      <c r="B30" s="31">
        <v>61</v>
      </c>
      <c r="C30" s="31">
        <v>61</v>
      </c>
      <c r="D30" s="31">
        <v>61</v>
      </c>
      <c r="E30" s="31">
        <v>83</v>
      </c>
      <c r="F30" s="31">
        <v>63</v>
      </c>
      <c r="G30" s="31">
        <f t="shared" si="0"/>
        <v>-20</v>
      </c>
      <c r="H30" s="13">
        <f t="shared" si="1"/>
        <v>-24.096385542168676</v>
      </c>
    </row>
    <row r="31" spans="1:8" x14ac:dyDescent="0.25">
      <c r="A31" s="30" t="s">
        <v>20</v>
      </c>
      <c r="B31" s="31">
        <v>58</v>
      </c>
      <c r="C31" s="31">
        <v>60</v>
      </c>
      <c r="D31" s="31">
        <v>56</v>
      </c>
      <c r="E31" s="31">
        <v>67</v>
      </c>
      <c r="F31" s="31">
        <v>86</v>
      </c>
      <c r="G31" s="31">
        <f t="shared" si="0"/>
        <v>19</v>
      </c>
      <c r="H31" s="13">
        <f t="shared" si="1"/>
        <v>28.35820895522388</v>
      </c>
    </row>
    <row r="32" spans="1:8" x14ac:dyDescent="0.25">
      <c r="A32" s="30" t="s">
        <v>21</v>
      </c>
      <c r="B32" s="31">
        <v>49</v>
      </c>
      <c r="C32" s="31">
        <v>56</v>
      </c>
      <c r="D32" s="31">
        <v>61</v>
      </c>
      <c r="E32" s="31">
        <v>52</v>
      </c>
      <c r="F32" s="31">
        <v>54</v>
      </c>
      <c r="G32" s="31">
        <f t="shared" si="0"/>
        <v>2</v>
      </c>
      <c r="H32" s="13">
        <f t="shared" si="1"/>
        <v>3.8461538461538463</v>
      </c>
    </row>
    <row r="33" spans="1:8" x14ac:dyDescent="0.25">
      <c r="A33" s="23" t="s">
        <v>34</v>
      </c>
      <c r="B33" s="32">
        <f>SUM(B30:B32)</f>
        <v>168</v>
      </c>
      <c r="C33" s="32">
        <f>SUM(C30:C32)</f>
        <v>177</v>
      </c>
      <c r="D33" s="32">
        <f>SUM(D30:D32)</f>
        <v>178</v>
      </c>
      <c r="E33" s="32">
        <f>SUM(E30:E32)</f>
        <v>202</v>
      </c>
      <c r="F33" s="32">
        <f>SUM(F30:F32)</f>
        <v>203</v>
      </c>
      <c r="G33" s="32">
        <f t="shared" si="0"/>
        <v>1</v>
      </c>
      <c r="H33" s="35">
        <f t="shared" si="1"/>
        <v>0.49504950495049505</v>
      </c>
    </row>
    <row r="34" spans="1:8" x14ac:dyDescent="0.25">
      <c r="A34" s="30" t="s">
        <v>24</v>
      </c>
      <c r="B34" s="31">
        <v>184</v>
      </c>
      <c r="C34" s="31">
        <v>189</v>
      </c>
      <c r="D34" s="31">
        <v>152</v>
      </c>
      <c r="E34" s="31">
        <v>176</v>
      </c>
      <c r="F34" s="31">
        <v>172</v>
      </c>
      <c r="G34" s="31">
        <f t="shared" si="0"/>
        <v>-4</v>
      </c>
      <c r="H34" s="13">
        <f t="shared" si="1"/>
        <v>-2.2727272727272729</v>
      </c>
    </row>
    <row r="35" spans="1:8" x14ac:dyDescent="0.25">
      <c r="A35" s="30" t="s">
        <v>25</v>
      </c>
      <c r="B35" s="31">
        <v>146</v>
      </c>
      <c r="C35" s="31">
        <v>157</v>
      </c>
      <c r="D35" s="31">
        <v>158</v>
      </c>
      <c r="E35" s="31">
        <v>120</v>
      </c>
      <c r="F35" s="31">
        <v>157</v>
      </c>
      <c r="G35" s="31">
        <f t="shared" si="0"/>
        <v>37</v>
      </c>
      <c r="H35" s="13">
        <f t="shared" si="1"/>
        <v>30.833333333333336</v>
      </c>
    </row>
    <row r="36" spans="1:8" x14ac:dyDescent="0.25">
      <c r="A36" s="30" t="s">
        <v>26</v>
      </c>
      <c r="B36" s="31">
        <v>14</v>
      </c>
      <c r="C36" s="31">
        <v>18</v>
      </c>
      <c r="D36" s="31">
        <v>16</v>
      </c>
      <c r="E36" s="31">
        <v>26</v>
      </c>
      <c r="F36" s="31">
        <v>13</v>
      </c>
      <c r="G36" s="31">
        <f t="shared" si="0"/>
        <v>-13</v>
      </c>
      <c r="H36" s="13">
        <f t="shared" si="1"/>
        <v>-50</v>
      </c>
    </row>
    <row r="37" spans="1:8" x14ac:dyDescent="0.25">
      <c r="A37" s="23" t="s">
        <v>27</v>
      </c>
      <c r="B37" s="32">
        <f>SUM(B35:B36)</f>
        <v>160</v>
      </c>
      <c r="C37" s="32">
        <f>SUM(C35:C36)</f>
        <v>175</v>
      </c>
      <c r="D37" s="32">
        <f>SUM(D35:D36)</f>
        <v>174</v>
      </c>
      <c r="E37" s="32">
        <f>SUM(E35:E36)</f>
        <v>146</v>
      </c>
      <c r="F37" s="32">
        <f>SUM(F35:F36)</f>
        <v>170</v>
      </c>
      <c r="G37" s="32">
        <f t="shared" si="0"/>
        <v>24</v>
      </c>
      <c r="H37" s="35">
        <f t="shared" si="1"/>
        <v>16.43835616438356</v>
      </c>
    </row>
    <row r="38" spans="1:8" x14ac:dyDescent="0.25">
      <c r="A38" s="30" t="s">
        <v>28</v>
      </c>
      <c r="B38" s="31">
        <v>128</v>
      </c>
      <c r="C38" s="31">
        <v>146</v>
      </c>
      <c r="D38" s="31">
        <v>155</v>
      </c>
      <c r="E38" s="31">
        <v>162</v>
      </c>
      <c r="F38" s="31">
        <v>120</v>
      </c>
      <c r="G38" s="31">
        <f t="shared" si="0"/>
        <v>-42</v>
      </c>
      <c r="H38" s="13">
        <f t="shared" si="1"/>
        <v>-25.925925925925924</v>
      </c>
    </row>
    <row r="39" spans="1:8" x14ac:dyDescent="0.25">
      <c r="A39" s="30" t="s">
        <v>29</v>
      </c>
      <c r="B39" s="31">
        <v>19</v>
      </c>
      <c r="C39" s="31">
        <v>14</v>
      </c>
      <c r="D39" s="31">
        <v>21</v>
      </c>
      <c r="E39" s="31">
        <v>20</v>
      </c>
      <c r="F39" s="31">
        <v>29</v>
      </c>
      <c r="G39" s="31">
        <f t="shared" si="0"/>
        <v>9</v>
      </c>
      <c r="H39" s="13">
        <f t="shared" si="1"/>
        <v>45</v>
      </c>
    </row>
    <row r="40" spans="1:8" x14ac:dyDescent="0.25">
      <c r="A40" s="14" t="s">
        <v>30</v>
      </c>
      <c r="B40" s="15">
        <f>SUM(B38:B39)</f>
        <v>147</v>
      </c>
      <c r="C40" s="15">
        <f>SUM(C38:C39)</f>
        <v>160</v>
      </c>
      <c r="D40" s="15">
        <f>SUM(D38:D39)</f>
        <v>176</v>
      </c>
      <c r="E40" s="15">
        <f>SUM(E38:E39)</f>
        <v>182</v>
      </c>
      <c r="F40" s="15">
        <f>SUM(F38:F39)</f>
        <v>149</v>
      </c>
      <c r="G40" s="15">
        <f t="shared" si="0"/>
        <v>-33</v>
      </c>
      <c r="H40" s="16">
        <f t="shared" si="1"/>
        <v>-18.131868131868131</v>
      </c>
    </row>
    <row r="41" spans="1:8" x14ac:dyDescent="0.25">
      <c r="A41" s="20" t="s">
        <v>31</v>
      </c>
      <c r="B41" s="21">
        <f t="shared" ref="B41:E41" si="4">B26+B27+B28+B29+B33+B34+B37+B40</f>
        <v>696</v>
      </c>
      <c r="C41" s="21">
        <f t="shared" si="4"/>
        <v>734</v>
      </c>
      <c r="D41" s="21">
        <f t="shared" si="4"/>
        <v>707</v>
      </c>
      <c r="E41" s="21">
        <f t="shared" si="4"/>
        <v>736</v>
      </c>
      <c r="F41" s="21">
        <f t="shared" ref="F41" si="5">F26+F27+F28+F29+F33+F34+F37+F40</f>
        <v>729</v>
      </c>
      <c r="G41" s="21">
        <f t="shared" si="0"/>
        <v>-7</v>
      </c>
      <c r="H41" s="22">
        <f t="shared" si="1"/>
        <v>-0.95108695652173925</v>
      </c>
    </row>
    <row r="42" spans="1:8" ht="15.75" x14ac:dyDescent="0.25">
      <c r="A42" s="24" t="s">
        <v>32</v>
      </c>
      <c r="B42" s="25">
        <f>B41+B25+B15</f>
        <v>2176</v>
      </c>
      <c r="C42" s="25">
        <f>C41+C25+C15</f>
        <v>2137</v>
      </c>
      <c r="D42" s="25">
        <f>D41+D25+D15</f>
        <v>2125</v>
      </c>
      <c r="E42" s="25">
        <f>E41+E25+E15</f>
        <v>2174</v>
      </c>
      <c r="F42" s="25">
        <f>F41+F25+F15</f>
        <v>2142</v>
      </c>
      <c r="G42" s="25">
        <f t="shared" si="0"/>
        <v>-32</v>
      </c>
      <c r="H42" s="26">
        <f t="shared" si="1"/>
        <v>-1.4719411223551058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baseColWidth="10" defaultRowHeight="15" x14ac:dyDescent="0.25"/>
  <cols>
    <col min="1" max="1" width="26" customWidth="1"/>
  </cols>
  <sheetData>
    <row r="1" spans="1:8" x14ac:dyDescent="0.25">
      <c r="A1" s="8" t="s">
        <v>37</v>
      </c>
      <c r="B1" s="73" t="s">
        <v>0</v>
      </c>
      <c r="C1" s="73" t="s">
        <v>0</v>
      </c>
      <c r="D1" s="73" t="s">
        <v>0</v>
      </c>
      <c r="E1" s="73" t="s">
        <v>0</v>
      </c>
      <c r="F1" s="73" t="s">
        <v>0</v>
      </c>
      <c r="G1" s="27" t="s">
        <v>1</v>
      </c>
      <c r="H1" s="33"/>
    </row>
    <row r="2" spans="1:8" x14ac:dyDescent="0.25">
      <c r="A2" s="28" t="s">
        <v>35</v>
      </c>
      <c r="B2" s="72" t="s">
        <v>64</v>
      </c>
      <c r="C2" s="72" t="s">
        <v>65</v>
      </c>
      <c r="D2" s="72" t="s">
        <v>66</v>
      </c>
      <c r="E2" s="72" t="s">
        <v>67</v>
      </c>
      <c r="F2" s="72" t="s">
        <v>70</v>
      </c>
      <c r="G2" s="29" t="s">
        <v>3</v>
      </c>
      <c r="H2" s="34" t="s">
        <v>4</v>
      </c>
    </row>
    <row r="3" spans="1:8" x14ac:dyDescent="0.25">
      <c r="A3" s="30" t="s">
        <v>5</v>
      </c>
      <c r="B3" s="31">
        <v>957</v>
      </c>
      <c r="C3" s="31">
        <v>963</v>
      </c>
      <c r="D3" s="31">
        <v>994</v>
      </c>
      <c r="E3" s="31">
        <v>961</v>
      </c>
      <c r="F3" s="31">
        <v>982</v>
      </c>
      <c r="G3" s="31">
        <f>F3-E3</f>
        <v>21</v>
      </c>
      <c r="H3" s="13">
        <f>G3/E3*100</f>
        <v>2.1852237252861602</v>
      </c>
    </row>
    <row r="4" spans="1:8" x14ac:dyDescent="0.25">
      <c r="A4" s="30" t="s">
        <v>6</v>
      </c>
      <c r="B4" s="31">
        <v>879</v>
      </c>
      <c r="C4" s="31">
        <v>964</v>
      </c>
      <c r="D4" s="31">
        <v>960</v>
      </c>
      <c r="E4" s="31">
        <v>994</v>
      </c>
      <c r="F4" s="31">
        <v>970</v>
      </c>
      <c r="G4" s="31">
        <f t="shared" ref="G4:G34" si="0">F4-E4</f>
        <v>-24</v>
      </c>
      <c r="H4" s="13">
        <f t="shared" ref="H4:H34" si="1">G4/E4*100</f>
        <v>-2.4144869215291749</v>
      </c>
    </row>
    <row r="5" spans="1:8" x14ac:dyDescent="0.25">
      <c r="A5" s="30" t="s">
        <v>7</v>
      </c>
      <c r="B5" s="31">
        <v>930</v>
      </c>
      <c r="C5" s="31">
        <v>853</v>
      </c>
      <c r="D5" s="31">
        <v>931</v>
      </c>
      <c r="E5" s="31">
        <v>942</v>
      </c>
      <c r="F5" s="31">
        <v>973</v>
      </c>
      <c r="G5" s="31">
        <f t="shared" si="0"/>
        <v>31</v>
      </c>
      <c r="H5" s="13">
        <f t="shared" si="1"/>
        <v>3.2908704883227178</v>
      </c>
    </row>
    <row r="6" spans="1:8" x14ac:dyDescent="0.25">
      <c r="A6" s="30" t="s">
        <v>8</v>
      </c>
      <c r="B6" s="31">
        <v>968</v>
      </c>
      <c r="C6" s="31">
        <v>956</v>
      </c>
      <c r="D6" s="31">
        <v>913</v>
      </c>
      <c r="E6" s="31">
        <v>974</v>
      </c>
      <c r="F6" s="31">
        <v>988</v>
      </c>
      <c r="G6" s="31">
        <f t="shared" si="0"/>
        <v>14</v>
      </c>
      <c r="H6" s="13">
        <f t="shared" si="1"/>
        <v>1.4373716632443532</v>
      </c>
    </row>
    <row r="7" spans="1:8" x14ac:dyDescent="0.25">
      <c r="A7" s="17" t="s">
        <v>9</v>
      </c>
      <c r="B7" s="18">
        <f>SUM(B3:B6)</f>
        <v>3734</v>
      </c>
      <c r="C7" s="18">
        <f>SUM(C3:C6)</f>
        <v>3736</v>
      </c>
      <c r="D7" s="18">
        <f>SUM(D3:D6)</f>
        <v>3798</v>
      </c>
      <c r="E7" s="18">
        <f>SUM(E3:E6)</f>
        <v>3871</v>
      </c>
      <c r="F7" s="18">
        <f>SUM(F3:F6)</f>
        <v>3913</v>
      </c>
      <c r="G7" s="18">
        <f t="shared" si="0"/>
        <v>42</v>
      </c>
      <c r="H7" s="19">
        <f t="shared" si="1"/>
        <v>1.0849909584086799</v>
      </c>
    </row>
    <row r="8" spans="1:8" s="48" customFormat="1" x14ac:dyDescent="0.25">
      <c r="A8" s="4" t="s">
        <v>36</v>
      </c>
      <c r="B8" s="40"/>
      <c r="C8" s="40"/>
      <c r="D8" s="40"/>
      <c r="E8" s="40"/>
      <c r="F8" s="40"/>
      <c r="G8" s="40">
        <f t="shared" si="0"/>
        <v>0</v>
      </c>
      <c r="H8" s="41"/>
    </row>
    <row r="9" spans="1:8" x14ac:dyDescent="0.25">
      <c r="A9" s="30" t="s">
        <v>10</v>
      </c>
      <c r="B9" s="31">
        <v>12</v>
      </c>
      <c r="C9" s="31">
        <v>12</v>
      </c>
      <c r="D9" s="31">
        <v>11</v>
      </c>
      <c r="E9" s="31">
        <v>9</v>
      </c>
      <c r="F9" s="31">
        <v>13</v>
      </c>
      <c r="G9" s="31">
        <f t="shared" si="0"/>
        <v>4</v>
      </c>
      <c r="H9" s="13">
        <f t="shared" si="1"/>
        <v>44.444444444444443</v>
      </c>
    </row>
    <row r="10" spans="1:8" x14ac:dyDescent="0.25">
      <c r="A10" s="17" t="s">
        <v>11</v>
      </c>
      <c r="B10" s="18">
        <f>B9+B7+B8</f>
        <v>3746</v>
      </c>
      <c r="C10" s="18">
        <f>C9+C7+C8</f>
        <v>3748</v>
      </c>
      <c r="D10" s="18">
        <f>D9+D7+D8</f>
        <v>3809</v>
      </c>
      <c r="E10" s="18">
        <f>E9+E7+E8</f>
        <v>3880</v>
      </c>
      <c r="F10" s="18">
        <f>F9+F7+F8</f>
        <v>3926</v>
      </c>
      <c r="G10" s="18">
        <f t="shared" si="0"/>
        <v>46</v>
      </c>
      <c r="H10" s="19">
        <f t="shared" si="1"/>
        <v>1.1855670103092784</v>
      </c>
    </row>
    <row r="11" spans="1:8" x14ac:dyDescent="0.25">
      <c r="A11" s="30" t="s">
        <v>12</v>
      </c>
      <c r="B11" s="31">
        <v>9</v>
      </c>
      <c r="C11" s="31">
        <v>9</v>
      </c>
      <c r="D11" s="31">
        <v>7</v>
      </c>
      <c r="E11" s="31">
        <v>6</v>
      </c>
      <c r="F11" s="31">
        <v>4</v>
      </c>
      <c r="G11" s="31">
        <f t="shared" si="0"/>
        <v>-2</v>
      </c>
      <c r="H11" s="13">
        <f t="shared" si="1"/>
        <v>-33.333333333333329</v>
      </c>
    </row>
    <row r="12" spans="1:8" x14ac:dyDescent="0.25">
      <c r="A12" s="30" t="s">
        <v>13</v>
      </c>
      <c r="B12" s="31">
        <v>15</v>
      </c>
      <c r="C12" s="31">
        <v>10</v>
      </c>
      <c r="D12" s="31">
        <v>14</v>
      </c>
      <c r="E12" s="31">
        <v>10</v>
      </c>
      <c r="F12" s="31">
        <v>13</v>
      </c>
      <c r="G12" s="31">
        <f t="shared" si="0"/>
        <v>3</v>
      </c>
      <c r="H12" s="13">
        <f t="shared" si="1"/>
        <v>30</v>
      </c>
    </row>
    <row r="13" spans="1:8" x14ac:dyDescent="0.25">
      <c r="A13" s="4" t="s">
        <v>39</v>
      </c>
      <c r="B13" s="31">
        <v>10</v>
      </c>
      <c r="C13" s="31">
        <v>12</v>
      </c>
      <c r="D13" s="31">
        <v>12</v>
      </c>
      <c r="E13" s="31">
        <v>9</v>
      </c>
      <c r="F13" s="31">
        <v>16</v>
      </c>
      <c r="G13" s="31">
        <f t="shared" si="0"/>
        <v>7</v>
      </c>
      <c r="H13" s="11">
        <f t="shared" si="1"/>
        <v>77.777777777777786</v>
      </c>
    </row>
    <row r="14" spans="1:8" x14ac:dyDescent="0.25">
      <c r="A14" s="4" t="s">
        <v>40</v>
      </c>
      <c r="B14" s="31">
        <v>14</v>
      </c>
      <c r="C14" s="31">
        <v>10</v>
      </c>
      <c r="D14" s="31">
        <v>12</v>
      </c>
      <c r="E14" s="31">
        <v>12</v>
      </c>
      <c r="F14" s="31">
        <v>12</v>
      </c>
      <c r="G14" s="31">
        <f t="shared" si="0"/>
        <v>0</v>
      </c>
      <c r="H14" s="11">
        <f t="shared" si="1"/>
        <v>0</v>
      </c>
    </row>
    <row r="15" spans="1:8" x14ac:dyDescent="0.25">
      <c r="A15" s="17" t="s">
        <v>14</v>
      </c>
      <c r="B15" s="18">
        <f>SUM(B11:B14)</f>
        <v>48</v>
      </c>
      <c r="C15" s="18">
        <f>SUM(C11:C14)</f>
        <v>41</v>
      </c>
      <c r="D15" s="18">
        <f>SUM(D11:D14)</f>
        <v>45</v>
      </c>
      <c r="E15" s="18">
        <f>SUM(E11:E14)</f>
        <v>37</v>
      </c>
      <c r="F15" s="18">
        <f>SUM(F11:F14)</f>
        <v>45</v>
      </c>
      <c r="G15" s="18">
        <f t="shared" si="0"/>
        <v>8</v>
      </c>
      <c r="H15" s="19">
        <f t="shared" si="1"/>
        <v>21.621621621621621</v>
      </c>
    </row>
    <row r="16" spans="1:8" x14ac:dyDescent="0.25">
      <c r="A16" s="20" t="s">
        <v>15</v>
      </c>
      <c r="B16" s="21">
        <f>B15+B10</f>
        <v>3794</v>
      </c>
      <c r="C16" s="21">
        <f>C15+C10</f>
        <v>3789</v>
      </c>
      <c r="D16" s="21">
        <f>D15+D10</f>
        <v>3854</v>
      </c>
      <c r="E16" s="21">
        <f>E15+E10</f>
        <v>3917</v>
      </c>
      <c r="F16" s="21">
        <f>F15+F10</f>
        <v>3971</v>
      </c>
      <c r="G16" s="21">
        <f t="shared" si="0"/>
        <v>54</v>
      </c>
      <c r="H16" s="22">
        <f t="shared" si="1"/>
        <v>1.3786060760786316</v>
      </c>
    </row>
    <row r="17" spans="1:8" x14ac:dyDescent="0.25">
      <c r="A17" s="30" t="s">
        <v>16</v>
      </c>
      <c r="B17" s="31">
        <v>131</v>
      </c>
      <c r="C17" s="31">
        <v>138</v>
      </c>
      <c r="D17" s="31">
        <v>129</v>
      </c>
      <c r="E17" s="31">
        <v>123</v>
      </c>
      <c r="F17" s="31">
        <v>123</v>
      </c>
      <c r="G17" s="31">
        <f t="shared" si="0"/>
        <v>0</v>
      </c>
      <c r="H17" s="13">
        <f t="shared" si="1"/>
        <v>0</v>
      </c>
    </row>
    <row r="18" spans="1:8" x14ac:dyDescent="0.25">
      <c r="A18" s="30" t="s">
        <v>17</v>
      </c>
      <c r="B18" s="31">
        <v>138</v>
      </c>
      <c r="C18" s="31">
        <v>110</v>
      </c>
      <c r="D18" s="31">
        <v>117</v>
      </c>
      <c r="E18" s="31">
        <v>105</v>
      </c>
      <c r="F18" s="31">
        <v>119</v>
      </c>
      <c r="G18" s="31">
        <f t="shared" si="0"/>
        <v>14</v>
      </c>
      <c r="H18" s="13">
        <f t="shared" si="1"/>
        <v>13.333333333333334</v>
      </c>
    </row>
    <row r="19" spans="1:8" x14ac:dyDescent="0.25">
      <c r="A19" s="14" t="s">
        <v>18</v>
      </c>
      <c r="B19" s="15">
        <f>SUM(B17:B18)</f>
        <v>269</v>
      </c>
      <c r="C19" s="15">
        <f>SUM(C17:C18)</f>
        <v>248</v>
      </c>
      <c r="D19" s="15">
        <f>SUM(D17:D18)</f>
        <v>246</v>
      </c>
      <c r="E19" s="15">
        <f>SUM(E17:E18)</f>
        <v>228</v>
      </c>
      <c r="F19" s="15">
        <f>SUM(F17:F18)</f>
        <v>242</v>
      </c>
      <c r="G19" s="15">
        <f t="shared" si="0"/>
        <v>14</v>
      </c>
      <c r="H19" s="16">
        <f t="shared" si="1"/>
        <v>6.140350877192982</v>
      </c>
    </row>
    <row r="20" spans="1:8" x14ac:dyDescent="0.25">
      <c r="A20" s="30" t="s">
        <v>19</v>
      </c>
      <c r="B20" s="31">
        <v>156</v>
      </c>
      <c r="C20" s="31">
        <v>157</v>
      </c>
      <c r="D20" s="31">
        <v>172</v>
      </c>
      <c r="E20" s="31">
        <v>166</v>
      </c>
      <c r="F20" s="31">
        <v>173</v>
      </c>
      <c r="G20" s="31">
        <f t="shared" si="0"/>
        <v>7</v>
      </c>
      <c r="H20" s="13">
        <f t="shared" si="1"/>
        <v>4.2168674698795181</v>
      </c>
    </row>
    <row r="21" spans="1:8" x14ac:dyDescent="0.25">
      <c r="A21" s="30" t="s">
        <v>20</v>
      </c>
      <c r="B21" s="31">
        <v>171</v>
      </c>
      <c r="C21" s="31">
        <v>158</v>
      </c>
      <c r="D21" s="31">
        <v>162</v>
      </c>
      <c r="E21" s="31">
        <v>179</v>
      </c>
      <c r="F21" s="31">
        <v>177</v>
      </c>
      <c r="G21" s="31">
        <f t="shared" si="0"/>
        <v>-2</v>
      </c>
      <c r="H21" s="13">
        <f t="shared" si="1"/>
        <v>-1.1173184357541899</v>
      </c>
    </row>
    <row r="22" spans="1:8" x14ac:dyDescent="0.25">
      <c r="A22" s="30" t="s">
        <v>21</v>
      </c>
      <c r="B22" s="31">
        <v>148</v>
      </c>
      <c r="C22" s="31">
        <v>155</v>
      </c>
      <c r="D22" s="31">
        <v>156</v>
      </c>
      <c r="E22" s="31">
        <v>155</v>
      </c>
      <c r="F22" s="31">
        <v>167</v>
      </c>
      <c r="G22" s="31">
        <f t="shared" si="0"/>
        <v>12</v>
      </c>
      <c r="H22" s="13">
        <f t="shared" si="1"/>
        <v>7.741935483870968</v>
      </c>
    </row>
    <row r="23" spans="1:8" x14ac:dyDescent="0.25">
      <c r="A23" s="14" t="s">
        <v>34</v>
      </c>
      <c r="B23" s="15">
        <f>SUM(B20:B22)</f>
        <v>475</v>
      </c>
      <c r="C23" s="15">
        <f>SUM(C20:C22)</f>
        <v>470</v>
      </c>
      <c r="D23" s="15">
        <f>SUM(D20:D22)</f>
        <v>490</v>
      </c>
      <c r="E23" s="15">
        <f>SUM(E20:E22)</f>
        <v>500</v>
      </c>
      <c r="F23" s="15">
        <f>SUM(F20:F22)</f>
        <v>517</v>
      </c>
      <c r="G23" s="15">
        <f t="shared" si="0"/>
        <v>17</v>
      </c>
      <c r="H23" s="16">
        <f t="shared" si="1"/>
        <v>3.4000000000000004</v>
      </c>
    </row>
    <row r="24" spans="1:8" x14ac:dyDescent="0.25">
      <c r="A24" s="36" t="s">
        <v>22</v>
      </c>
      <c r="B24" s="37">
        <v>1</v>
      </c>
      <c r="C24" s="37"/>
      <c r="D24" s="37"/>
      <c r="E24" s="37"/>
      <c r="F24" s="37"/>
      <c r="G24" s="37">
        <f t="shared" si="0"/>
        <v>0</v>
      </c>
      <c r="H24" s="41" t="e">
        <f t="shared" si="1"/>
        <v>#DIV/0!</v>
      </c>
    </row>
    <row r="25" spans="1:8" x14ac:dyDescent="0.25">
      <c r="A25" s="20" t="s">
        <v>23</v>
      </c>
      <c r="B25" s="21">
        <f t="shared" ref="B25:D25" si="2">B19+B23+B24</f>
        <v>745</v>
      </c>
      <c r="C25" s="21">
        <f t="shared" si="2"/>
        <v>718</v>
      </c>
      <c r="D25" s="21">
        <f t="shared" si="2"/>
        <v>736</v>
      </c>
      <c r="E25" s="21">
        <f t="shared" ref="E25:F25" si="3">E19+E23+E24</f>
        <v>728</v>
      </c>
      <c r="F25" s="21">
        <f t="shared" si="3"/>
        <v>759</v>
      </c>
      <c r="G25" s="21">
        <f t="shared" si="0"/>
        <v>31</v>
      </c>
      <c r="H25" s="22">
        <f t="shared" si="1"/>
        <v>4.2582417582417582</v>
      </c>
    </row>
    <row r="26" spans="1:8" x14ac:dyDescent="0.25">
      <c r="A26" s="30" t="s">
        <v>24</v>
      </c>
      <c r="B26" s="31">
        <v>400</v>
      </c>
      <c r="C26" s="31">
        <v>428</v>
      </c>
      <c r="D26" s="31">
        <v>402</v>
      </c>
      <c r="E26" s="31">
        <v>383</v>
      </c>
      <c r="F26" s="31">
        <v>428</v>
      </c>
      <c r="G26" s="31">
        <f t="shared" si="0"/>
        <v>45</v>
      </c>
      <c r="H26" s="13">
        <f t="shared" si="1"/>
        <v>11.74934725848564</v>
      </c>
    </row>
    <row r="27" spans="1:8" x14ac:dyDescent="0.25">
      <c r="A27" s="30" t="s">
        <v>25</v>
      </c>
      <c r="B27" s="31">
        <v>319</v>
      </c>
      <c r="C27" s="31">
        <v>304</v>
      </c>
      <c r="D27" s="31">
        <v>318</v>
      </c>
      <c r="E27" s="31">
        <v>304</v>
      </c>
      <c r="F27" s="31">
        <v>322</v>
      </c>
      <c r="G27" s="31">
        <f t="shared" si="0"/>
        <v>18</v>
      </c>
      <c r="H27" s="13">
        <f t="shared" si="1"/>
        <v>5.9210526315789469</v>
      </c>
    </row>
    <row r="28" spans="1:8" x14ac:dyDescent="0.25">
      <c r="A28" s="30" t="s">
        <v>26</v>
      </c>
      <c r="B28" s="31">
        <v>66</v>
      </c>
      <c r="C28" s="31">
        <v>60</v>
      </c>
      <c r="D28" s="31">
        <v>67</v>
      </c>
      <c r="E28" s="31">
        <v>61</v>
      </c>
      <c r="F28" s="31">
        <v>54</v>
      </c>
      <c r="G28" s="31">
        <f t="shared" si="0"/>
        <v>-7</v>
      </c>
      <c r="H28" s="13">
        <f t="shared" si="1"/>
        <v>-11.475409836065573</v>
      </c>
    </row>
    <row r="29" spans="1:8" x14ac:dyDescent="0.25">
      <c r="A29" s="14" t="s">
        <v>27</v>
      </c>
      <c r="B29" s="15">
        <f>SUM(B27:B28)</f>
        <v>385</v>
      </c>
      <c r="C29" s="15">
        <f>SUM(C27:C28)</f>
        <v>364</v>
      </c>
      <c r="D29" s="15">
        <f>SUM(D27:D28)</f>
        <v>385</v>
      </c>
      <c r="E29" s="15">
        <f>SUM(E27:E28)</f>
        <v>365</v>
      </c>
      <c r="F29" s="15">
        <f>SUM(F27:F28)</f>
        <v>376</v>
      </c>
      <c r="G29" s="15">
        <f t="shared" si="0"/>
        <v>11</v>
      </c>
      <c r="H29" s="16">
        <f t="shared" si="1"/>
        <v>3.0136986301369864</v>
      </c>
    </row>
    <row r="30" spans="1:8" x14ac:dyDescent="0.25">
      <c r="A30" s="30" t="s">
        <v>28</v>
      </c>
      <c r="B30" s="31">
        <v>286</v>
      </c>
      <c r="C30" s="31">
        <v>284</v>
      </c>
      <c r="D30" s="31">
        <v>295</v>
      </c>
      <c r="E30" s="31">
        <v>302</v>
      </c>
      <c r="F30" s="31">
        <v>296</v>
      </c>
      <c r="G30" s="31">
        <f t="shared" si="0"/>
        <v>-6</v>
      </c>
      <c r="H30" s="13">
        <f t="shared" si="1"/>
        <v>-1.9867549668874174</v>
      </c>
    </row>
    <row r="31" spans="1:8" x14ac:dyDescent="0.25">
      <c r="A31" s="30" t="s">
        <v>29</v>
      </c>
      <c r="B31" s="31">
        <v>56</v>
      </c>
      <c r="C31" s="31">
        <v>66</v>
      </c>
      <c r="D31" s="31">
        <v>56</v>
      </c>
      <c r="E31" s="31">
        <v>63</v>
      </c>
      <c r="F31" s="31">
        <v>61</v>
      </c>
      <c r="G31" s="31">
        <f t="shared" si="0"/>
        <v>-2</v>
      </c>
      <c r="H31" s="13">
        <f t="shared" si="1"/>
        <v>-3.1746031746031744</v>
      </c>
    </row>
    <row r="32" spans="1:8" x14ac:dyDescent="0.25">
      <c r="A32" s="14" t="s">
        <v>30</v>
      </c>
      <c r="B32" s="15">
        <f>SUM(B30:B31)</f>
        <v>342</v>
      </c>
      <c r="C32" s="15">
        <f>SUM(C30:C31)</f>
        <v>350</v>
      </c>
      <c r="D32" s="15">
        <f>SUM(D30:D31)</f>
        <v>351</v>
      </c>
      <c r="E32" s="15">
        <f>SUM(E30:E31)</f>
        <v>365</v>
      </c>
      <c r="F32" s="15">
        <f>SUM(F30:F31)</f>
        <v>357</v>
      </c>
      <c r="G32" s="15">
        <f t="shared" si="0"/>
        <v>-8</v>
      </c>
      <c r="H32" s="16">
        <f t="shared" si="1"/>
        <v>-2.1917808219178081</v>
      </c>
    </row>
    <row r="33" spans="1:8" x14ac:dyDescent="0.25">
      <c r="A33" s="20" t="s">
        <v>31</v>
      </c>
      <c r="B33" s="21">
        <f>B32+B29+B26</f>
        <v>1127</v>
      </c>
      <c r="C33" s="21">
        <f>C32+C29+C26</f>
        <v>1142</v>
      </c>
      <c r="D33" s="21">
        <f>D32+D29+D26</f>
        <v>1138</v>
      </c>
      <c r="E33" s="21">
        <f>E32+E29+E26</f>
        <v>1113</v>
      </c>
      <c r="F33" s="21">
        <f>F32+F29+F26</f>
        <v>1161</v>
      </c>
      <c r="G33" s="21">
        <f t="shared" si="0"/>
        <v>48</v>
      </c>
      <c r="H33" s="22">
        <f t="shared" si="1"/>
        <v>4.3126684636118604</v>
      </c>
    </row>
    <row r="34" spans="1:8" ht="15.75" x14ac:dyDescent="0.25">
      <c r="A34" s="24" t="s">
        <v>32</v>
      </c>
      <c r="B34" s="25">
        <f>B33+B25+B16</f>
        <v>5666</v>
      </c>
      <c r="C34" s="25">
        <f>C33+C25+C16</f>
        <v>5649</v>
      </c>
      <c r="D34" s="25">
        <f>D33+D25+D16</f>
        <v>5728</v>
      </c>
      <c r="E34" s="25">
        <f>E33+E25+E16</f>
        <v>5758</v>
      </c>
      <c r="F34" s="25">
        <f>F33+F25+F16</f>
        <v>5891</v>
      </c>
      <c r="G34" s="25">
        <f t="shared" si="0"/>
        <v>133</v>
      </c>
      <c r="H34" s="26">
        <f t="shared" si="1"/>
        <v>2.3098298020145887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/>
  </sheetViews>
  <sheetFormatPr baseColWidth="10" defaultRowHeight="15" x14ac:dyDescent="0.25"/>
  <cols>
    <col min="1" max="1" width="25.28515625" customWidth="1"/>
  </cols>
  <sheetData>
    <row r="1" spans="1:8" x14ac:dyDescent="0.25">
      <c r="A1" s="8" t="s">
        <v>37</v>
      </c>
      <c r="B1" s="73" t="s">
        <v>0</v>
      </c>
      <c r="C1" s="73" t="s">
        <v>0</v>
      </c>
      <c r="D1" s="73" t="s">
        <v>0</v>
      </c>
      <c r="E1" s="73" t="s">
        <v>0</v>
      </c>
      <c r="F1" s="73" t="s">
        <v>0</v>
      </c>
      <c r="G1" s="27" t="s">
        <v>1</v>
      </c>
      <c r="H1" s="33"/>
    </row>
    <row r="2" spans="1:8" x14ac:dyDescent="0.25">
      <c r="A2" s="28" t="s">
        <v>2</v>
      </c>
      <c r="B2" s="72" t="s">
        <v>64</v>
      </c>
      <c r="C2" s="72" t="s">
        <v>65</v>
      </c>
      <c r="D2" s="72" t="s">
        <v>66</v>
      </c>
      <c r="E2" s="72" t="s">
        <v>67</v>
      </c>
      <c r="F2" s="72" t="s">
        <v>70</v>
      </c>
      <c r="G2" s="29" t="s">
        <v>3</v>
      </c>
      <c r="H2" s="34" t="s">
        <v>4</v>
      </c>
    </row>
    <row r="3" spans="1:8" x14ac:dyDescent="0.25">
      <c r="A3" s="30" t="s">
        <v>5</v>
      </c>
      <c r="B3" s="31">
        <v>957</v>
      </c>
      <c r="C3" s="31">
        <v>963</v>
      </c>
      <c r="D3" s="31">
        <v>994</v>
      </c>
      <c r="E3" s="31">
        <v>961</v>
      </c>
      <c r="F3" s="31">
        <v>982</v>
      </c>
      <c r="G3" s="31">
        <f>F3-E3</f>
        <v>21</v>
      </c>
      <c r="H3" s="13">
        <f>G3/E3*100</f>
        <v>2.1852237252861602</v>
      </c>
    </row>
    <row r="4" spans="1:8" x14ac:dyDescent="0.25">
      <c r="A4" s="30" t="s">
        <v>6</v>
      </c>
      <c r="B4" s="31">
        <v>879</v>
      </c>
      <c r="C4" s="31">
        <v>964</v>
      </c>
      <c r="D4" s="31">
        <v>960</v>
      </c>
      <c r="E4" s="31">
        <v>994</v>
      </c>
      <c r="F4" s="31">
        <v>970</v>
      </c>
      <c r="G4" s="31">
        <f t="shared" ref="G4:G35" si="0">F4-E4</f>
        <v>-24</v>
      </c>
      <c r="H4" s="13">
        <f t="shared" ref="H4:H35" si="1">G4/E4*100</f>
        <v>-2.4144869215291749</v>
      </c>
    </row>
    <row r="5" spans="1:8" x14ac:dyDescent="0.25">
      <c r="A5" s="30" t="s">
        <v>7</v>
      </c>
      <c r="B5" s="31">
        <v>930</v>
      </c>
      <c r="C5" s="31">
        <v>853</v>
      </c>
      <c r="D5" s="31">
        <v>931</v>
      </c>
      <c r="E5" s="31">
        <v>942</v>
      </c>
      <c r="F5" s="31">
        <v>973</v>
      </c>
      <c r="G5" s="31">
        <f t="shared" si="0"/>
        <v>31</v>
      </c>
      <c r="H5" s="13">
        <f t="shared" si="1"/>
        <v>3.2908704883227178</v>
      </c>
    </row>
    <row r="6" spans="1:8" x14ac:dyDescent="0.25">
      <c r="A6" s="30" t="s">
        <v>8</v>
      </c>
      <c r="B6" s="31">
        <v>849</v>
      </c>
      <c r="C6" s="31">
        <v>846</v>
      </c>
      <c r="D6" s="31">
        <v>810</v>
      </c>
      <c r="E6" s="31">
        <v>834</v>
      </c>
      <c r="F6" s="31">
        <v>876</v>
      </c>
      <c r="G6" s="31">
        <f t="shared" si="0"/>
        <v>42</v>
      </c>
      <c r="H6" s="13">
        <f t="shared" si="1"/>
        <v>5.0359712230215825</v>
      </c>
    </row>
    <row r="7" spans="1:8" x14ac:dyDescent="0.25">
      <c r="A7" s="17" t="s">
        <v>9</v>
      </c>
      <c r="B7" s="18">
        <f>SUM(B3:B6)</f>
        <v>3615</v>
      </c>
      <c r="C7" s="18">
        <f>SUM(C3:C6)</f>
        <v>3626</v>
      </c>
      <c r="D7" s="18">
        <f>SUM(D3:D6)</f>
        <v>3695</v>
      </c>
      <c r="E7" s="18">
        <f>SUM(E3:E6)</f>
        <v>3731</v>
      </c>
      <c r="F7" s="18">
        <f>SUM(F3:F6)</f>
        <v>3801</v>
      </c>
      <c r="G7" s="18">
        <f t="shared" si="0"/>
        <v>70</v>
      </c>
      <c r="H7" s="19">
        <f t="shared" si="1"/>
        <v>1.876172607879925</v>
      </c>
    </row>
    <row r="8" spans="1:8" x14ac:dyDescent="0.25">
      <c r="A8" s="30" t="s">
        <v>10</v>
      </c>
      <c r="B8" s="31">
        <v>12</v>
      </c>
      <c r="C8" s="31">
        <v>12</v>
      </c>
      <c r="D8" s="31">
        <v>11</v>
      </c>
      <c r="E8" s="31">
        <v>9</v>
      </c>
      <c r="F8" s="31">
        <v>13</v>
      </c>
      <c r="G8" s="31">
        <f t="shared" si="0"/>
        <v>4</v>
      </c>
      <c r="H8" s="13">
        <f t="shared" si="1"/>
        <v>44.444444444444443</v>
      </c>
    </row>
    <row r="9" spans="1:8" x14ac:dyDescent="0.25">
      <c r="A9" s="17" t="s">
        <v>11</v>
      </c>
      <c r="B9" s="18">
        <f>B8+B7</f>
        <v>3627</v>
      </c>
      <c r="C9" s="18">
        <f>C8+C7</f>
        <v>3638</v>
      </c>
      <c r="D9" s="18">
        <f>D8+D7</f>
        <v>3706</v>
      </c>
      <c r="E9" s="18">
        <f>E8+E7</f>
        <v>3740</v>
      </c>
      <c r="F9" s="18">
        <f>F8+F7</f>
        <v>3814</v>
      </c>
      <c r="G9" s="18">
        <f t="shared" si="0"/>
        <v>74</v>
      </c>
      <c r="H9" s="19">
        <f t="shared" si="1"/>
        <v>1.9786096256684493</v>
      </c>
    </row>
    <row r="10" spans="1:8" x14ac:dyDescent="0.25">
      <c r="A10" s="30" t="s">
        <v>12</v>
      </c>
      <c r="B10" s="31">
        <v>9</v>
      </c>
      <c r="C10" s="31">
        <v>9</v>
      </c>
      <c r="D10" s="31">
        <v>7</v>
      </c>
      <c r="E10" s="31">
        <v>6</v>
      </c>
      <c r="F10" s="31">
        <v>4</v>
      </c>
      <c r="G10" s="31">
        <f t="shared" si="0"/>
        <v>-2</v>
      </c>
      <c r="H10" s="13">
        <f t="shared" si="1"/>
        <v>-33.333333333333329</v>
      </c>
    </row>
    <row r="11" spans="1:8" x14ac:dyDescent="0.25">
      <c r="A11" s="30" t="s">
        <v>13</v>
      </c>
      <c r="B11" s="31">
        <v>15</v>
      </c>
      <c r="C11" s="31">
        <v>10</v>
      </c>
      <c r="D11" s="31">
        <v>14</v>
      </c>
      <c r="E11" s="31">
        <v>10</v>
      </c>
      <c r="F11" s="31">
        <v>13</v>
      </c>
      <c r="G11" s="31">
        <f t="shared" si="0"/>
        <v>3</v>
      </c>
      <c r="H11" s="13">
        <f t="shared" si="1"/>
        <v>30</v>
      </c>
    </row>
    <row r="12" spans="1:8" x14ac:dyDescent="0.25">
      <c r="A12" s="4" t="s">
        <v>39</v>
      </c>
      <c r="B12" s="31">
        <v>10</v>
      </c>
      <c r="C12" s="31">
        <v>12</v>
      </c>
      <c r="D12" s="31">
        <v>12</v>
      </c>
      <c r="E12" s="31">
        <v>9</v>
      </c>
      <c r="F12" s="31">
        <v>16</v>
      </c>
      <c r="G12" s="31">
        <f t="shared" si="0"/>
        <v>7</v>
      </c>
      <c r="H12" s="11">
        <f t="shared" si="1"/>
        <v>77.777777777777786</v>
      </c>
    </row>
    <row r="13" spans="1:8" x14ac:dyDescent="0.25">
      <c r="A13" s="4" t="s">
        <v>40</v>
      </c>
      <c r="B13" s="31">
        <v>14</v>
      </c>
      <c r="C13" s="31">
        <v>10</v>
      </c>
      <c r="D13" s="31">
        <v>12</v>
      </c>
      <c r="E13" s="31">
        <v>12</v>
      </c>
      <c r="F13" s="31">
        <v>12</v>
      </c>
      <c r="G13" s="31">
        <f t="shared" si="0"/>
        <v>0</v>
      </c>
      <c r="H13" s="11">
        <f t="shared" si="1"/>
        <v>0</v>
      </c>
    </row>
    <row r="14" spans="1:8" x14ac:dyDescent="0.25">
      <c r="A14" s="17" t="s">
        <v>14</v>
      </c>
      <c r="B14" s="18">
        <f>SUM(B10:B13)</f>
        <v>48</v>
      </c>
      <c r="C14" s="18">
        <f>SUM(C10:C13)</f>
        <v>41</v>
      </c>
      <c r="D14" s="18">
        <f>SUM(D10:D13)</f>
        <v>45</v>
      </c>
      <c r="E14" s="18">
        <f>SUM(E10:E13)</f>
        <v>37</v>
      </c>
      <c r="F14" s="18">
        <f>SUM(F10:F13)</f>
        <v>45</v>
      </c>
      <c r="G14" s="18">
        <f t="shared" si="0"/>
        <v>8</v>
      </c>
      <c r="H14" s="19">
        <f t="shared" si="1"/>
        <v>21.621621621621621</v>
      </c>
    </row>
    <row r="15" spans="1:8" x14ac:dyDescent="0.25">
      <c r="A15" s="20" t="s">
        <v>15</v>
      </c>
      <c r="B15" s="21">
        <f>B14+B9</f>
        <v>3675</v>
      </c>
      <c r="C15" s="21">
        <f>C14+C9</f>
        <v>3679</v>
      </c>
      <c r="D15" s="21">
        <f>D14+D9</f>
        <v>3751</v>
      </c>
      <c r="E15" s="21">
        <f>E14+E9</f>
        <v>3777</v>
      </c>
      <c r="F15" s="21">
        <f>F14+F9</f>
        <v>3859</v>
      </c>
      <c r="G15" s="21">
        <f t="shared" si="0"/>
        <v>82</v>
      </c>
      <c r="H15" s="22">
        <f t="shared" si="1"/>
        <v>2.1710352131321153</v>
      </c>
    </row>
    <row r="16" spans="1:8" s="48" customFormat="1" x14ac:dyDescent="0.25">
      <c r="A16" s="30" t="s">
        <v>8</v>
      </c>
      <c r="B16" s="40">
        <v>119</v>
      </c>
      <c r="C16" s="40">
        <v>110</v>
      </c>
      <c r="D16" s="40">
        <v>103</v>
      </c>
      <c r="E16" s="40">
        <v>140</v>
      </c>
      <c r="F16" s="40">
        <v>112</v>
      </c>
      <c r="G16" s="40">
        <f t="shared" si="0"/>
        <v>-28</v>
      </c>
      <c r="H16" s="41">
        <f t="shared" si="1"/>
        <v>-20</v>
      </c>
    </row>
    <row r="17" spans="1:8" s="48" customFormat="1" x14ac:dyDescent="0.25">
      <c r="A17" s="4" t="s">
        <v>36</v>
      </c>
      <c r="B17" s="40"/>
      <c r="C17" s="40"/>
      <c r="D17" s="40"/>
      <c r="E17" s="40"/>
      <c r="F17" s="40"/>
      <c r="G17" s="40">
        <f t="shared" si="0"/>
        <v>0</v>
      </c>
      <c r="H17" s="41"/>
    </row>
    <row r="18" spans="1:8" x14ac:dyDescent="0.25">
      <c r="A18" s="30" t="s">
        <v>16</v>
      </c>
      <c r="B18" s="31">
        <v>131</v>
      </c>
      <c r="C18" s="31">
        <v>138</v>
      </c>
      <c r="D18" s="31">
        <v>129</v>
      </c>
      <c r="E18" s="31">
        <v>123</v>
      </c>
      <c r="F18" s="31">
        <v>123</v>
      </c>
      <c r="G18" s="31">
        <f t="shared" si="0"/>
        <v>0</v>
      </c>
      <c r="H18" s="13">
        <f t="shared" si="1"/>
        <v>0</v>
      </c>
    </row>
    <row r="19" spans="1:8" x14ac:dyDescent="0.25">
      <c r="A19" s="30" t="s">
        <v>17</v>
      </c>
      <c r="B19" s="31">
        <v>138</v>
      </c>
      <c r="C19" s="31">
        <v>110</v>
      </c>
      <c r="D19" s="31">
        <v>117</v>
      </c>
      <c r="E19" s="31">
        <v>105</v>
      </c>
      <c r="F19" s="31">
        <v>119</v>
      </c>
      <c r="G19" s="31">
        <f t="shared" si="0"/>
        <v>14</v>
      </c>
      <c r="H19" s="13">
        <f t="shared" si="1"/>
        <v>13.333333333333334</v>
      </c>
    </row>
    <row r="20" spans="1:8" x14ac:dyDescent="0.25">
      <c r="A20" s="14" t="s">
        <v>18</v>
      </c>
      <c r="B20" s="15">
        <f>SUM(B18:B19)</f>
        <v>269</v>
      </c>
      <c r="C20" s="15">
        <f>SUM(C18:C19)</f>
        <v>248</v>
      </c>
      <c r="D20" s="15">
        <f>SUM(D18:D19)</f>
        <v>246</v>
      </c>
      <c r="E20" s="15">
        <f>SUM(E18:E19)</f>
        <v>228</v>
      </c>
      <c r="F20" s="15">
        <f>SUM(F18:F19)</f>
        <v>242</v>
      </c>
      <c r="G20" s="15">
        <f t="shared" si="0"/>
        <v>14</v>
      </c>
      <c r="H20" s="16">
        <f t="shared" si="1"/>
        <v>6.140350877192982</v>
      </c>
    </row>
    <row r="21" spans="1:8" x14ac:dyDescent="0.25">
      <c r="A21" s="30" t="s">
        <v>19</v>
      </c>
      <c r="B21" s="31">
        <v>156</v>
      </c>
      <c r="C21" s="31">
        <v>157</v>
      </c>
      <c r="D21" s="31">
        <v>172</v>
      </c>
      <c r="E21" s="31">
        <v>166</v>
      </c>
      <c r="F21" s="31">
        <v>173</v>
      </c>
      <c r="G21" s="31">
        <f t="shared" si="0"/>
        <v>7</v>
      </c>
      <c r="H21" s="13">
        <f t="shared" si="1"/>
        <v>4.2168674698795181</v>
      </c>
    </row>
    <row r="22" spans="1:8" x14ac:dyDescent="0.25">
      <c r="A22" s="30" t="s">
        <v>20</v>
      </c>
      <c r="B22" s="31">
        <v>171</v>
      </c>
      <c r="C22" s="31">
        <v>158</v>
      </c>
      <c r="D22" s="31">
        <v>162</v>
      </c>
      <c r="E22" s="31">
        <v>179</v>
      </c>
      <c r="F22" s="31">
        <v>177</v>
      </c>
      <c r="G22" s="31">
        <f t="shared" si="0"/>
        <v>-2</v>
      </c>
      <c r="H22" s="13">
        <f t="shared" si="1"/>
        <v>-1.1173184357541899</v>
      </c>
    </row>
    <row r="23" spans="1:8" x14ac:dyDescent="0.25">
      <c r="A23" s="30" t="s">
        <v>21</v>
      </c>
      <c r="B23" s="31">
        <v>148</v>
      </c>
      <c r="C23" s="31">
        <v>155</v>
      </c>
      <c r="D23" s="31">
        <v>156</v>
      </c>
      <c r="E23" s="31">
        <v>155</v>
      </c>
      <c r="F23" s="31">
        <v>167</v>
      </c>
      <c r="G23" s="31">
        <f t="shared" si="0"/>
        <v>12</v>
      </c>
      <c r="H23" s="13">
        <f t="shared" si="1"/>
        <v>7.741935483870968</v>
      </c>
    </row>
    <row r="24" spans="1:8" x14ac:dyDescent="0.25">
      <c r="A24" s="14" t="s">
        <v>34</v>
      </c>
      <c r="B24" s="15">
        <f>SUM(B21:B23)</f>
        <v>475</v>
      </c>
      <c r="C24" s="15">
        <f>SUM(C21:C23)</f>
        <v>470</v>
      </c>
      <c r="D24" s="15">
        <f>SUM(D21:D23)</f>
        <v>490</v>
      </c>
      <c r="E24" s="15">
        <f>SUM(E21:E23)</f>
        <v>500</v>
      </c>
      <c r="F24" s="15">
        <f>SUM(F21:F23)</f>
        <v>517</v>
      </c>
      <c r="G24" s="15">
        <f t="shared" si="0"/>
        <v>17</v>
      </c>
      <c r="H24" s="16">
        <f t="shared" si="1"/>
        <v>3.4000000000000004</v>
      </c>
    </row>
    <row r="25" spans="1:8" x14ac:dyDescent="0.25">
      <c r="A25" s="30" t="s">
        <v>22</v>
      </c>
      <c r="B25" s="31">
        <v>1</v>
      </c>
      <c r="C25" s="31"/>
      <c r="D25" s="31"/>
      <c r="E25" s="31"/>
      <c r="F25" s="31"/>
      <c r="G25" s="31">
        <f t="shared" si="0"/>
        <v>0</v>
      </c>
      <c r="H25" s="11" t="e">
        <f t="shared" si="1"/>
        <v>#DIV/0!</v>
      </c>
    </row>
    <row r="26" spans="1:8" x14ac:dyDescent="0.25">
      <c r="A26" s="20" t="s">
        <v>23</v>
      </c>
      <c r="B26" s="21">
        <f t="shared" ref="B26:D26" si="2">B16+B17+B20+B24+B25</f>
        <v>864</v>
      </c>
      <c r="C26" s="21">
        <f t="shared" si="2"/>
        <v>828</v>
      </c>
      <c r="D26" s="21">
        <f t="shared" si="2"/>
        <v>839</v>
      </c>
      <c r="E26" s="21">
        <f t="shared" ref="E26:F26" si="3">E16+E17+E20+E24+E25</f>
        <v>868</v>
      </c>
      <c r="F26" s="21">
        <f t="shared" si="3"/>
        <v>871</v>
      </c>
      <c r="G26" s="21">
        <f t="shared" si="0"/>
        <v>3</v>
      </c>
      <c r="H26" s="22">
        <f t="shared" si="1"/>
        <v>0.34562211981566821</v>
      </c>
    </row>
    <row r="27" spans="1:8" x14ac:dyDescent="0.25">
      <c r="A27" s="30" t="s">
        <v>24</v>
      </c>
      <c r="B27" s="31">
        <v>400</v>
      </c>
      <c r="C27" s="31">
        <v>428</v>
      </c>
      <c r="D27" s="31">
        <v>402</v>
      </c>
      <c r="E27" s="31">
        <v>383</v>
      </c>
      <c r="F27" s="31">
        <v>428</v>
      </c>
      <c r="G27" s="31">
        <f t="shared" si="0"/>
        <v>45</v>
      </c>
      <c r="H27" s="13">
        <f t="shared" si="1"/>
        <v>11.74934725848564</v>
      </c>
    </row>
    <row r="28" spans="1:8" x14ac:dyDescent="0.25">
      <c r="A28" s="30" t="s">
        <v>25</v>
      </c>
      <c r="B28" s="31">
        <v>319</v>
      </c>
      <c r="C28" s="31">
        <v>304</v>
      </c>
      <c r="D28" s="31">
        <v>318</v>
      </c>
      <c r="E28" s="31">
        <v>304</v>
      </c>
      <c r="F28" s="31">
        <v>322</v>
      </c>
      <c r="G28" s="31">
        <f t="shared" si="0"/>
        <v>18</v>
      </c>
      <c r="H28" s="13">
        <f t="shared" si="1"/>
        <v>5.9210526315789469</v>
      </c>
    </row>
    <row r="29" spans="1:8" x14ac:dyDescent="0.25">
      <c r="A29" s="30" t="s">
        <v>26</v>
      </c>
      <c r="B29" s="31">
        <v>66</v>
      </c>
      <c r="C29" s="31">
        <v>60</v>
      </c>
      <c r="D29" s="31">
        <v>67</v>
      </c>
      <c r="E29" s="31">
        <v>61</v>
      </c>
      <c r="F29" s="31">
        <v>54</v>
      </c>
      <c r="G29" s="31">
        <f t="shared" si="0"/>
        <v>-7</v>
      </c>
      <c r="H29" s="13">
        <f t="shared" si="1"/>
        <v>-11.475409836065573</v>
      </c>
    </row>
    <row r="30" spans="1:8" x14ac:dyDescent="0.25">
      <c r="A30" s="14" t="s">
        <v>27</v>
      </c>
      <c r="B30" s="15">
        <f>SUM(B28:B29)</f>
        <v>385</v>
      </c>
      <c r="C30" s="15">
        <f>SUM(C28:C29)</f>
        <v>364</v>
      </c>
      <c r="D30" s="15">
        <f>SUM(D28:D29)</f>
        <v>385</v>
      </c>
      <c r="E30" s="15">
        <f>SUM(E28:E29)</f>
        <v>365</v>
      </c>
      <c r="F30" s="15">
        <f>SUM(F28:F29)</f>
        <v>376</v>
      </c>
      <c r="G30" s="15">
        <f t="shared" si="0"/>
        <v>11</v>
      </c>
      <c r="H30" s="16">
        <f t="shared" si="1"/>
        <v>3.0136986301369864</v>
      </c>
    </row>
    <row r="31" spans="1:8" x14ac:dyDescent="0.25">
      <c r="A31" s="30" t="s">
        <v>28</v>
      </c>
      <c r="B31" s="31">
        <v>286</v>
      </c>
      <c r="C31" s="31">
        <v>284</v>
      </c>
      <c r="D31" s="31">
        <v>295</v>
      </c>
      <c r="E31" s="31">
        <v>302</v>
      </c>
      <c r="F31" s="31">
        <v>296</v>
      </c>
      <c r="G31" s="31">
        <f t="shared" si="0"/>
        <v>-6</v>
      </c>
      <c r="H31" s="13">
        <f t="shared" si="1"/>
        <v>-1.9867549668874174</v>
      </c>
    </row>
    <row r="32" spans="1:8" x14ac:dyDescent="0.25">
      <c r="A32" s="30" t="s">
        <v>29</v>
      </c>
      <c r="B32" s="31">
        <v>56</v>
      </c>
      <c r="C32" s="31">
        <v>66</v>
      </c>
      <c r="D32" s="31">
        <v>56</v>
      </c>
      <c r="E32" s="31">
        <v>63</v>
      </c>
      <c r="F32" s="31">
        <v>61</v>
      </c>
      <c r="G32" s="31">
        <f t="shared" si="0"/>
        <v>-2</v>
      </c>
      <c r="H32" s="13">
        <f t="shared" si="1"/>
        <v>-3.1746031746031744</v>
      </c>
    </row>
    <row r="33" spans="1:8" x14ac:dyDescent="0.25">
      <c r="A33" s="14" t="s">
        <v>30</v>
      </c>
      <c r="B33" s="15">
        <f>SUM(B31:B32)</f>
        <v>342</v>
      </c>
      <c r="C33" s="15">
        <f>SUM(C31:C32)</f>
        <v>350</v>
      </c>
      <c r="D33" s="15">
        <f>SUM(D31:D32)</f>
        <v>351</v>
      </c>
      <c r="E33" s="15">
        <f>SUM(E31:E32)</f>
        <v>365</v>
      </c>
      <c r="F33" s="15">
        <f>SUM(F31:F32)</f>
        <v>357</v>
      </c>
      <c r="G33" s="15">
        <f t="shared" si="0"/>
        <v>-8</v>
      </c>
      <c r="H33" s="16">
        <f t="shared" si="1"/>
        <v>-2.1917808219178081</v>
      </c>
    </row>
    <row r="34" spans="1:8" x14ac:dyDescent="0.25">
      <c r="A34" s="20" t="s">
        <v>31</v>
      </c>
      <c r="B34" s="21">
        <f>B33+B30+B27</f>
        <v>1127</v>
      </c>
      <c r="C34" s="21">
        <f>C33+C30+C27</f>
        <v>1142</v>
      </c>
      <c r="D34" s="21">
        <f>D33+D30+D27</f>
        <v>1138</v>
      </c>
      <c r="E34" s="21">
        <f>E33+E30+E27</f>
        <v>1113</v>
      </c>
      <c r="F34" s="21">
        <f>F33+F30+F27</f>
        <v>1161</v>
      </c>
      <c r="G34" s="21">
        <f t="shared" si="0"/>
        <v>48</v>
      </c>
      <c r="H34" s="22">
        <f t="shared" si="1"/>
        <v>4.3126684636118604</v>
      </c>
    </row>
    <row r="35" spans="1:8" ht="15.75" x14ac:dyDescent="0.25">
      <c r="A35" s="24" t="s">
        <v>32</v>
      </c>
      <c r="B35" s="25">
        <f>B34+B26+B15</f>
        <v>5666</v>
      </c>
      <c r="C35" s="25">
        <f>C34+C26+C15</f>
        <v>5649</v>
      </c>
      <c r="D35" s="25">
        <f>D34+D26+D15</f>
        <v>5728</v>
      </c>
      <c r="E35" s="25">
        <f>E34+E26+E15</f>
        <v>5758</v>
      </c>
      <c r="F35" s="25">
        <f>F34+F26+F15</f>
        <v>5891</v>
      </c>
      <c r="G35" s="25">
        <f t="shared" si="0"/>
        <v>133</v>
      </c>
      <c r="H35" s="26">
        <f t="shared" si="1"/>
        <v>2.3098298020145887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/>
  </sheetViews>
  <sheetFormatPr baseColWidth="10" defaultRowHeight="15" x14ac:dyDescent="0.25"/>
  <cols>
    <col min="1" max="1" width="23.85546875" customWidth="1"/>
  </cols>
  <sheetData>
    <row r="1" spans="1:8" x14ac:dyDescent="0.25">
      <c r="A1" s="8" t="s">
        <v>38</v>
      </c>
      <c r="B1" s="73" t="s">
        <v>0</v>
      </c>
      <c r="C1" s="73" t="s">
        <v>0</v>
      </c>
      <c r="D1" s="73" t="s">
        <v>0</v>
      </c>
      <c r="E1" s="73" t="s">
        <v>0</v>
      </c>
      <c r="F1" s="73" t="s">
        <v>0</v>
      </c>
      <c r="G1" s="27" t="s">
        <v>1</v>
      </c>
      <c r="H1" s="33"/>
    </row>
    <row r="2" spans="1:8" x14ac:dyDescent="0.25">
      <c r="A2" s="28" t="s">
        <v>2</v>
      </c>
      <c r="B2" s="72" t="s">
        <v>64</v>
      </c>
      <c r="C2" s="72" t="s">
        <v>65</v>
      </c>
      <c r="D2" s="72" t="s">
        <v>66</v>
      </c>
      <c r="E2" s="72" t="s">
        <v>67</v>
      </c>
      <c r="F2" s="72" t="s">
        <v>70</v>
      </c>
      <c r="G2" s="29" t="s">
        <v>3</v>
      </c>
      <c r="H2" s="34" t="s">
        <v>4</v>
      </c>
    </row>
    <row r="3" spans="1:8" x14ac:dyDescent="0.25">
      <c r="A3" s="30" t="s">
        <v>5</v>
      </c>
      <c r="B3" s="31">
        <v>236</v>
      </c>
      <c r="C3" s="31">
        <v>234</v>
      </c>
      <c r="D3" s="31">
        <v>229</v>
      </c>
      <c r="E3" s="31">
        <v>229</v>
      </c>
      <c r="F3" s="31">
        <v>233</v>
      </c>
      <c r="G3" s="31">
        <f>F3-E3</f>
        <v>4</v>
      </c>
      <c r="H3" s="13">
        <f>G3/E3*100</f>
        <v>1.7467248908296942</v>
      </c>
    </row>
    <row r="4" spans="1:8" x14ac:dyDescent="0.25">
      <c r="A4" s="30" t="s">
        <v>6</v>
      </c>
      <c r="B4" s="31">
        <v>226</v>
      </c>
      <c r="C4" s="31">
        <v>239</v>
      </c>
      <c r="D4" s="31">
        <v>236</v>
      </c>
      <c r="E4" s="31">
        <v>220</v>
      </c>
      <c r="F4" s="31">
        <v>219</v>
      </c>
      <c r="G4" s="31">
        <f t="shared" ref="G4:G26" si="0">F4-E4</f>
        <v>-1</v>
      </c>
      <c r="H4" s="13">
        <f t="shared" ref="H4:H26" si="1">G4/E4*100</f>
        <v>-0.45454545454545453</v>
      </c>
    </row>
    <row r="5" spans="1:8" x14ac:dyDescent="0.25">
      <c r="A5" s="30" t="s">
        <v>7</v>
      </c>
      <c r="B5" s="31">
        <v>257</v>
      </c>
      <c r="C5" s="31">
        <v>212</v>
      </c>
      <c r="D5" s="31">
        <v>236</v>
      </c>
      <c r="E5" s="31">
        <v>236</v>
      </c>
      <c r="F5" s="31">
        <v>213</v>
      </c>
      <c r="G5" s="31">
        <f t="shared" si="0"/>
        <v>-23</v>
      </c>
      <c r="H5" s="13">
        <f t="shared" si="1"/>
        <v>-9.7457627118644066</v>
      </c>
    </row>
    <row r="6" spans="1:8" x14ac:dyDescent="0.25">
      <c r="A6" s="30" t="s">
        <v>8</v>
      </c>
      <c r="B6" s="31">
        <v>244</v>
      </c>
      <c r="C6" s="31">
        <v>248</v>
      </c>
      <c r="D6" s="31">
        <v>206</v>
      </c>
      <c r="E6" s="31">
        <v>216</v>
      </c>
      <c r="F6" s="31">
        <v>221</v>
      </c>
      <c r="G6" s="31">
        <f t="shared" si="0"/>
        <v>5</v>
      </c>
      <c r="H6" s="13">
        <f t="shared" si="1"/>
        <v>2.3148148148148149</v>
      </c>
    </row>
    <row r="7" spans="1:8" x14ac:dyDescent="0.25">
      <c r="A7" s="17" t="s">
        <v>9</v>
      </c>
      <c r="B7" s="18">
        <f>SUM(B3:B6)</f>
        <v>963</v>
      </c>
      <c r="C7" s="18">
        <f>SUM(C3:C6)</f>
        <v>933</v>
      </c>
      <c r="D7" s="18">
        <f>SUM(D3:D6)</f>
        <v>907</v>
      </c>
      <c r="E7" s="18">
        <f>SUM(E3:E6)</f>
        <v>901</v>
      </c>
      <c r="F7" s="18">
        <f>SUM(F3:F6)</f>
        <v>886</v>
      </c>
      <c r="G7" s="18">
        <f t="shared" si="0"/>
        <v>-15</v>
      </c>
      <c r="H7" s="19">
        <f t="shared" si="1"/>
        <v>-1.6648168701442843</v>
      </c>
    </row>
    <row r="8" spans="1:8" x14ac:dyDescent="0.25">
      <c r="A8" s="49" t="s">
        <v>45</v>
      </c>
      <c r="B8" s="50"/>
      <c r="C8" s="50"/>
      <c r="D8" s="50"/>
      <c r="E8" s="50"/>
      <c r="F8" s="50"/>
      <c r="G8" s="50">
        <f t="shared" si="0"/>
        <v>0</v>
      </c>
      <c r="H8" s="51"/>
    </row>
    <row r="9" spans="1:8" x14ac:dyDescent="0.25">
      <c r="A9" s="20" t="s">
        <v>15</v>
      </c>
      <c r="B9" s="21">
        <f>B7+B8</f>
        <v>963</v>
      </c>
      <c r="C9" s="21">
        <f>C7+C8</f>
        <v>933</v>
      </c>
      <c r="D9" s="21">
        <f>D7+D8</f>
        <v>907</v>
      </c>
      <c r="E9" s="21">
        <f>E7+E8</f>
        <v>901</v>
      </c>
      <c r="F9" s="21">
        <f>F7+F8</f>
        <v>886</v>
      </c>
      <c r="G9" s="21">
        <f t="shared" si="0"/>
        <v>-15</v>
      </c>
      <c r="H9" s="22">
        <f t="shared" si="1"/>
        <v>-1.6648168701442843</v>
      </c>
    </row>
    <row r="10" spans="1:8" x14ac:dyDescent="0.25">
      <c r="A10" s="30" t="s">
        <v>16</v>
      </c>
      <c r="B10" s="31">
        <v>4</v>
      </c>
      <c r="C10" s="31">
        <v>1</v>
      </c>
      <c r="D10" s="31">
        <v>0</v>
      </c>
      <c r="E10" s="31">
        <v>0</v>
      </c>
      <c r="F10" s="31">
        <v>0</v>
      </c>
      <c r="G10" s="31">
        <f t="shared" si="0"/>
        <v>0</v>
      </c>
      <c r="H10" s="13"/>
    </row>
    <row r="11" spans="1:8" x14ac:dyDescent="0.25">
      <c r="A11" s="30" t="s">
        <v>17</v>
      </c>
      <c r="B11" s="31">
        <v>4</v>
      </c>
      <c r="C11" s="31">
        <v>4</v>
      </c>
      <c r="D11" s="31">
        <v>0</v>
      </c>
      <c r="E11" s="31">
        <v>0</v>
      </c>
      <c r="F11" s="31">
        <v>0</v>
      </c>
      <c r="G11" s="31">
        <f t="shared" si="0"/>
        <v>0</v>
      </c>
      <c r="H11" s="13"/>
    </row>
    <row r="12" spans="1:8" x14ac:dyDescent="0.25">
      <c r="A12" s="23" t="s">
        <v>18</v>
      </c>
      <c r="B12" s="32">
        <f>SUM(B10:B11)</f>
        <v>8</v>
      </c>
      <c r="C12" s="32">
        <f>SUM(C10:C11)</f>
        <v>5</v>
      </c>
      <c r="D12" s="32">
        <f>SUM(D10:D11)</f>
        <v>0</v>
      </c>
      <c r="E12" s="32">
        <f>SUM(E10:E11)</f>
        <v>0</v>
      </c>
      <c r="F12" s="32">
        <f>SUM(F10:F11)</f>
        <v>0</v>
      </c>
      <c r="G12" s="32">
        <f t="shared" si="0"/>
        <v>0</v>
      </c>
      <c r="H12" s="35"/>
    </row>
    <row r="13" spans="1:8" x14ac:dyDescent="0.25">
      <c r="A13" s="30" t="s">
        <v>19</v>
      </c>
      <c r="B13" s="31">
        <v>22</v>
      </c>
      <c r="C13" s="31">
        <v>31</v>
      </c>
      <c r="D13" s="31">
        <v>35</v>
      </c>
      <c r="E13" s="31">
        <v>30</v>
      </c>
      <c r="F13" s="31">
        <v>27</v>
      </c>
      <c r="G13" s="31">
        <f t="shared" si="0"/>
        <v>-3</v>
      </c>
      <c r="H13" s="13">
        <f t="shared" si="1"/>
        <v>-10</v>
      </c>
    </row>
    <row r="14" spans="1:8" x14ac:dyDescent="0.25">
      <c r="A14" s="30" t="s">
        <v>20</v>
      </c>
      <c r="B14" s="31">
        <v>27</v>
      </c>
      <c r="C14" s="31">
        <v>27</v>
      </c>
      <c r="D14" s="31">
        <v>37</v>
      </c>
      <c r="E14" s="31">
        <v>40</v>
      </c>
      <c r="F14" s="31">
        <v>31</v>
      </c>
      <c r="G14" s="31">
        <f t="shared" si="0"/>
        <v>-9</v>
      </c>
      <c r="H14" s="13">
        <f t="shared" si="1"/>
        <v>-22.5</v>
      </c>
    </row>
    <row r="15" spans="1:8" x14ac:dyDescent="0.25">
      <c r="A15" s="30" t="s">
        <v>21</v>
      </c>
      <c r="B15" s="31">
        <v>33</v>
      </c>
      <c r="C15" s="31">
        <v>25</v>
      </c>
      <c r="D15" s="31">
        <v>25</v>
      </c>
      <c r="E15" s="31">
        <v>27</v>
      </c>
      <c r="F15" s="31">
        <v>33</v>
      </c>
      <c r="G15" s="31">
        <f t="shared" si="0"/>
        <v>6</v>
      </c>
      <c r="H15" s="13">
        <f t="shared" si="1"/>
        <v>22.222222222222221</v>
      </c>
    </row>
    <row r="16" spans="1:8" x14ac:dyDescent="0.25">
      <c r="A16" s="17" t="s">
        <v>34</v>
      </c>
      <c r="B16" s="18">
        <f>SUM(B13:B15)</f>
        <v>82</v>
      </c>
      <c r="C16" s="18">
        <f>SUM(C13:C15)</f>
        <v>83</v>
      </c>
      <c r="D16" s="18">
        <f>SUM(D13:D15)</f>
        <v>97</v>
      </c>
      <c r="E16" s="18">
        <f>SUM(E13:E15)</f>
        <v>97</v>
      </c>
      <c r="F16" s="18">
        <f>SUM(F13:F15)</f>
        <v>91</v>
      </c>
      <c r="G16" s="18">
        <f t="shared" si="0"/>
        <v>-6</v>
      </c>
      <c r="H16" s="19">
        <f t="shared" si="1"/>
        <v>-6.1855670103092786</v>
      </c>
    </row>
    <row r="17" spans="1:8" x14ac:dyDescent="0.25">
      <c r="A17" s="20" t="s">
        <v>23</v>
      </c>
      <c r="B17" s="21">
        <f>B16+B12</f>
        <v>90</v>
      </c>
      <c r="C17" s="21">
        <f>C16+C12</f>
        <v>88</v>
      </c>
      <c r="D17" s="21">
        <f>D16+D12</f>
        <v>97</v>
      </c>
      <c r="E17" s="21">
        <f>E16+E12</f>
        <v>97</v>
      </c>
      <c r="F17" s="21">
        <f>F16+F12</f>
        <v>91</v>
      </c>
      <c r="G17" s="21">
        <f t="shared" si="0"/>
        <v>-6</v>
      </c>
      <c r="H17" s="22">
        <f t="shared" si="1"/>
        <v>-6.1855670103092786</v>
      </c>
    </row>
    <row r="18" spans="1:8" x14ac:dyDescent="0.25">
      <c r="A18" s="30" t="s">
        <v>24</v>
      </c>
      <c r="B18" s="31">
        <v>77</v>
      </c>
      <c r="C18" s="31">
        <v>62</v>
      </c>
      <c r="D18" s="31">
        <v>91</v>
      </c>
      <c r="E18" s="31">
        <v>69</v>
      </c>
      <c r="F18" s="31">
        <v>80</v>
      </c>
      <c r="G18" s="31">
        <f t="shared" si="0"/>
        <v>11</v>
      </c>
      <c r="H18" s="13">
        <f t="shared" si="1"/>
        <v>15.942028985507244</v>
      </c>
    </row>
    <row r="19" spans="1:8" x14ac:dyDescent="0.25">
      <c r="A19" s="30" t="s">
        <v>25</v>
      </c>
      <c r="B19" s="31">
        <v>56</v>
      </c>
      <c r="C19" s="31">
        <v>50</v>
      </c>
      <c r="D19" s="31">
        <v>51</v>
      </c>
      <c r="E19" s="31">
        <v>60</v>
      </c>
      <c r="F19" s="31">
        <v>52</v>
      </c>
      <c r="G19" s="31">
        <f t="shared" si="0"/>
        <v>-8</v>
      </c>
      <c r="H19" s="13">
        <f t="shared" si="1"/>
        <v>-13.333333333333334</v>
      </c>
    </row>
    <row r="20" spans="1:8" x14ac:dyDescent="0.25">
      <c r="A20" s="30" t="s">
        <v>26</v>
      </c>
      <c r="B20" s="31">
        <v>15</v>
      </c>
      <c r="C20" s="31">
        <v>9</v>
      </c>
      <c r="D20" s="31">
        <v>14</v>
      </c>
      <c r="E20" s="31">
        <v>16</v>
      </c>
      <c r="F20" s="31">
        <v>12</v>
      </c>
      <c r="G20" s="31">
        <f t="shared" si="0"/>
        <v>-4</v>
      </c>
      <c r="H20" s="13">
        <f t="shared" si="1"/>
        <v>-25</v>
      </c>
    </row>
    <row r="21" spans="1:8" x14ac:dyDescent="0.25">
      <c r="A21" s="14" t="s">
        <v>27</v>
      </c>
      <c r="B21" s="15">
        <f>SUM(B19:B20)</f>
        <v>71</v>
      </c>
      <c r="C21" s="15">
        <f>SUM(C19:C20)</f>
        <v>59</v>
      </c>
      <c r="D21" s="15">
        <f>SUM(D19:D20)</f>
        <v>65</v>
      </c>
      <c r="E21" s="15">
        <f>SUM(E19:E20)</f>
        <v>76</v>
      </c>
      <c r="F21" s="15">
        <f>SUM(F19:F20)</f>
        <v>64</v>
      </c>
      <c r="G21" s="15">
        <f t="shared" si="0"/>
        <v>-12</v>
      </c>
      <c r="H21" s="16">
        <f t="shared" si="1"/>
        <v>-15.789473684210526</v>
      </c>
    </row>
    <row r="22" spans="1:8" x14ac:dyDescent="0.25">
      <c r="A22" s="30" t="s">
        <v>28</v>
      </c>
      <c r="B22" s="31">
        <v>62</v>
      </c>
      <c r="C22" s="31">
        <v>60</v>
      </c>
      <c r="D22" s="31">
        <v>52</v>
      </c>
      <c r="E22" s="31">
        <v>55</v>
      </c>
      <c r="F22" s="31">
        <v>62</v>
      </c>
      <c r="G22" s="31">
        <f t="shared" si="0"/>
        <v>7</v>
      </c>
      <c r="H22" s="13">
        <f t="shared" si="1"/>
        <v>12.727272727272727</v>
      </c>
    </row>
    <row r="23" spans="1:8" x14ac:dyDescent="0.25">
      <c r="A23" s="30" t="s">
        <v>29</v>
      </c>
      <c r="B23" s="31">
        <v>12</v>
      </c>
      <c r="C23" s="31">
        <v>14</v>
      </c>
      <c r="D23" s="31">
        <v>7</v>
      </c>
      <c r="E23" s="31">
        <v>10</v>
      </c>
      <c r="F23" s="31">
        <v>15</v>
      </c>
      <c r="G23" s="31">
        <f t="shared" si="0"/>
        <v>5</v>
      </c>
      <c r="H23" s="13">
        <f t="shared" si="1"/>
        <v>50</v>
      </c>
    </row>
    <row r="24" spans="1:8" x14ac:dyDescent="0.25">
      <c r="A24" s="14" t="s">
        <v>30</v>
      </c>
      <c r="B24" s="15">
        <f>SUM(B22:B23)</f>
        <v>74</v>
      </c>
      <c r="C24" s="15">
        <f>SUM(C22:C23)</f>
        <v>74</v>
      </c>
      <c r="D24" s="15">
        <f>SUM(D22:D23)</f>
        <v>59</v>
      </c>
      <c r="E24" s="15">
        <f>SUM(E22:E23)</f>
        <v>65</v>
      </c>
      <c r="F24" s="15">
        <f>SUM(F22:F23)</f>
        <v>77</v>
      </c>
      <c r="G24" s="15">
        <f t="shared" si="0"/>
        <v>12</v>
      </c>
      <c r="H24" s="16">
        <f t="shared" si="1"/>
        <v>18.461538461538463</v>
      </c>
    </row>
    <row r="25" spans="1:8" x14ac:dyDescent="0.25">
      <c r="A25" s="20" t="s">
        <v>31</v>
      </c>
      <c r="B25" s="21">
        <f>B24+B21+B18</f>
        <v>222</v>
      </c>
      <c r="C25" s="21">
        <f>C24+C21+C18</f>
        <v>195</v>
      </c>
      <c r="D25" s="21">
        <f>D24+D21+D18</f>
        <v>215</v>
      </c>
      <c r="E25" s="21">
        <f>E24+E21+E18</f>
        <v>210</v>
      </c>
      <c r="F25" s="21">
        <f>F24+F21+F18</f>
        <v>221</v>
      </c>
      <c r="G25" s="21">
        <f t="shared" si="0"/>
        <v>11</v>
      </c>
      <c r="H25" s="22">
        <f t="shared" si="1"/>
        <v>5.2380952380952381</v>
      </c>
    </row>
    <row r="26" spans="1:8" ht="15.75" x14ac:dyDescent="0.25">
      <c r="A26" s="24" t="s">
        <v>32</v>
      </c>
      <c r="B26" s="25">
        <f>B25+B17+B9</f>
        <v>1275</v>
      </c>
      <c r="C26" s="25">
        <f>C25+C17+C9</f>
        <v>1216</v>
      </c>
      <c r="D26" s="25">
        <f>D25+D17+D9</f>
        <v>1219</v>
      </c>
      <c r="E26" s="25">
        <f>E25+E17+E9</f>
        <v>1208</v>
      </c>
      <c r="F26" s="25">
        <f>F25+F17+F9</f>
        <v>1198</v>
      </c>
      <c r="G26" s="25">
        <f t="shared" si="0"/>
        <v>-10</v>
      </c>
      <c r="H26" s="26">
        <f t="shared" si="1"/>
        <v>-0.82781456953642385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baseColWidth="10" defaultRowHeight="15" x14ac:dyDescent="0.25"/>
  <cols>
    <col min="1" max="1" width="23.42578125" customWidth="1"/>
  </cols>
  <sheetData>
    <row r="1" spans="1:8" x14ac:dyDescent="0.25">
      <c r="A1" s="8" t="s">
        <v>38</v>
      </c>
      <c r="B1" s="73" t="s">
        <v>0</v>
      </c>
      <c r="C1" s="73" t="s">
        <v>0</v>
      </c>
      <c r="D1" s="73" t="s">
        <v>0</v>
      </c>
      <c r="E1" s="73" t="s">
        <v>0</v>
      </c>
      <c r="F1" s="73" t="s">
        <v>0</v>
      </c>
      <c r="G1" s="27" t="s">
        <v>1</v>
      </c>
      <c r="H1" s="33"/>
    </row>
    <row r="2" spans="1:8" x14ac:dyDescent="0.25">
      <c r="A2" s="28" t="s">
        <v>35</v>
      </c>
      <c r="B2" s="72" t="s">
        <v>64</v>
      </c>
      <c r="C2" s="72" t="s">
        <v>65</v>
      </c>
      <c r="D2" s="72" t="s">
        <v>66</v>
      </c>
      <c r="E2" s="72" t="s">
        <v>67</v>
      </c>
      <c r="F2" s="72" t="s">
        <v>70</v>
      </c>
      <c r="G2" s="29" t="s">
        <v>3</v>
      </c>
      <c r="H2" s="34" t="s">
        <v>4</v>
      </c>
    </row>
    <row r="3" spans="1:8" x14ac:dyDescent="0.25">
      <c r="A3" s="30" t="s">
        <v>5</v>
      </c>
      <c r="B3" s="31">
        <v>236</v>
      </c>
      <c r="C3" s="31">
        <v>234</v>
      </c>
      <c r="D3" s="31">
        <v>229</v>
      </c>
      <c r="E3" s="31">
        <v>229</v>
      </c>
      <c r="F3" s="31">
        <v>233</v>
      </c>
      <c r="G3" s="31">
        <f>F3-E3</f>
        <v>4</v>
      </c>
      <c r="H3" s="13">
        <f>G3/E3*100</f>
        <v>1.7467248908296942</v>
      </c>
    </row>
    <row r="4" spans="1:8" x14ac:dyDescent="0.25">
      <c r="A4" s="30" t="s">
        <v>6</v>
      </c>
      <c r="B4" s="31">
        <v>226</v>
      </c>
      <c r="C4" s="31">
        <v>239</v>
      </c>
      <c r="D4" s="31">
        <v>236</v>
      </c>
      <c r="E4" s="31">
        <v>220</v>
      </c>
      <c r="F4" s="31">
        <v>219</v>
      </c>
      <c r="G4" s="31">
        <f t="shared" ref="G4:G25" si="0">F4-E4</f>
        <v>-1</v>
      </c>
      <c r="H4" s="13">
        <f t="shared" ref="H4:H25" si="1">G4/E4*100</f>
        <v>-0.45454545454545453</v>
      </c>
    </row>
    <row r="5" spans="1:8" x14ac:dyDescent="0.25">
      <c r="A5" s="30" t="s">
        <v>7</v>
      </c>
      <c r="B5" s="31">
        <v>257</v>
      </c>
      <c r="C5" s="31">
        <v>212</v>
      </c>
      <c r="D5" s="31">
        <v>236</v>
      </c>
      <c r="E5" s="31">
        <v>236</v>
      </c>
      <c r="F5" s="31">
        <v>213</v>
      </c>
      <c r="G5" s="31">
        <f t="shared" si="0"/>
        <v>-23</v>
      </c>
      <c r="H5" s="13">
        <f t="shared" si="1"/>
        <v>-9.7457627118644066</v>
      </c>
    </row>
    <row r="6" spans="1:8" x14ac:dyDescent="0.25">
      <c r="A6" s="30" t="s">
        <v>8</v>
      </c>
      <c r="B6" s="31">
        <v>244</v>
      </c>
      <c r="C6" s="31">
        <v>248</v>
      </c>
      <c r="D6" s="31">
        <v>206</v>
      </c>
      <c r="E6" s="31">
        <v>216</v>
      </c>
      <c r="F6" s="31">
        <v>221</v>
      </c>
      <c r="G6" s="31">
        <f t="shared" si="0"/>
        <v>5</v>
      </c>
      <c r="H6" s="13">
        <f t="shared" si="1"/>
        <v>2.3148148148148149</v>
      </c>
    </row>
    <row r="7" spans="1:8" x14ac:dyDescent="0.25">
      <c r="A7" s="17" t="s">
        <v>9</v>
      </c>
      <c r="B7" s="18">
        <f>SUM(B3:B6)</f>
        <v>963</v>
      </c>
      <c r="C7" s="18">
        <f>SUM(C3:C6)</f>
        <v>933</v>
      </c>
      <c r="D7" s="18">
        <f>SUM(D3:D6)</f>
        <v>907</v>
      </c>
      <c r="E7" s="18">
        <f>SUM(E3:E6)</f>
        <v>901</v>
      </c>
      <c r="F7" s="18">
        <f>SUM(F3:F6)</f>
        <v>886</v>
      </c>
      <c r="G7" s="18">
        <f t="shared" si="0"/>
        <v>-15</v>
      </c>
      <c r="H7" s="19">
        <f t="shared" si="1"/>
        <v>-1.6648168701442843</v>
      </c>
    </row>
    <row r="8" spans="1:8" x14ac:dyDescent="0.25">
      <c r="A8" s="49" t="s">
        <v>45</v>
      </c>
      <c r="B8" s="50"/>
      <c r="C8" s="50"/>
      <c r="D8" s="50"/>
      <c r="E8" s="50"/>
      <c r="F8" s="50"/>
      <c r="G8" s="50">
        <f t="shared" si="0"/>
        <v>0</v>
      </c>
      <c r="H8" s="51"/>
    </row>
    <row r="9" spans="1:8" x14ac:dyDescent="0.25">
      <c r="A9" s="20" t="s">
        <v>15</v>
      </c>
      <c r="B9" s="21">
        <f>B7+B8</f>
        <v>963</v>
      </c>
      <c r="C9" s="21">
        <f>C7+C8</f>
        <v>933</v>
      </c>
      <c r="D9" s="21">
        <f>D7+D8</f>
        <v>907</v>
      </c>
      <c r="E9" s="21">
        <f>E7+E8</f>
        <v>901</v>
      </c>
      <c r="F9" s="21">
        <f>F7+F8</f>
        <v>886</v>
      </c>
      <c r="G9" s="21">
        <f t="shared" si="0"/>
        <v>-15</v>
      </c>
      <c r="H9" s="22">
        <f t="shared" si="1"/>
        <v>-1.6648168701442843</v>
      </c>
    </row>
    <row r="10" spans="1:8" x14ac:dyDescent="0.25">
      <c r="A10" s="30" t="s">
        <v>16</v>
      </c>
      <c r="B10" s="31">
        <v>4</v>
      </c>
      <c r="C10" s="31">
        <v>1</v>
      </c>
      <c r="D10" s="31">
        <v>0</v>
      </c>
      <c r="E10" s="31">
        <v>0</v>
      </c>
      <c r="F10" s="31">
        <v>0</v>
      </c>
      <c r="G10" s="31">
        <f t="shared" si="0"/>
        <v>0</v>
      </c>
      <c r="H10" s="13"/>
    </row>
    <row r="11" spans="1:8" x14ac:dyDescent="0.25">
      <c r="A11" s="30" t="s">
        <v>17</v>
      </c>
      <c r="B11" s="31">
        <v>4</v>
      </c>
      <c r="C11" s="31">
        <v>4</v>
      </c>
      <c r="D11" s="31">
        <v>0</v>
      </c>
      <c r="E11" s="31">
        <v>0</v>
      </c>
      <c r="F11" s="31">
        <v>0</v>
      </c>
      <c r="G11" s="31">
        <f t="shared" si="0"/>
        <v>0</v>
      </c>
      <c r="H11" s="13"/>
    </row>
    <row r="12" spans="1:8" x14ac:dyDescent="0.25">
      <c r="A12" s="23" t="s">
        <v>18</v>
      </c>
      <c r="B12" s="32">
        <f>SUM(B10:B11)</f>
        <v>8</v>
      </c>
      <c r="C12" s="32">
        <f>SUM(C10:C11)</f>
        <v>5</v>
      </c>
      <c r="D12" s="32">
        <f>SUM(D10:D11)</f>
        <v>0</v>
      </c>
      <c r="E12" s="32">
        <f>SUM(E10:E11)</f>
        <v>0</v>
      </c>
      <c r="F12" s="32">
        <f>SUM(F10:F11)</f>
        <v>0</v>
      </c>
      <c r="G12" s="32">
        <f t="shared" si="0"/>
        <v>0</v>
      </c>
      <c r="H12" s="35"/>
    </row>
    <row r="13" spans="1:8" x14ac:dyDescent="0.25">
      <c r="A13" s="30" t="s">
        <v>19</v>
      </c>
      <c r="B13" s="31">
        <v>22</v>
      </c>
      <c r="C13" s="31">
        <v>31</v>
      </c>
      <c r="D13" s="31">
        <v>35</v>
      </c>
      <c r="E13" s="31">
        <v>30</v>
      </c>
      <c r="F13" s="31">
        <v>27</v>
      </c>
      <c r="G13" s="31">
        <f t="shared" si="0"/>
        <v>-3</v>
      </c>
      <c r="H13" s="13">
        <f t="shared" si="1"/>
        <v>-10</v>
      </c>
    </row>
    <row r="14" spans="1:8" x14ac:dyDescent="0.25">
      <c r="A14" s="30" t="s">
        <v>20</v>
      </c>
      <c r="B14" s="31">
        <v>27</v>
      </c>
      <c r="C14" s="31">
        <v>27</v>
      </c>
      <c r="D14" s="31">
        <v>37</v>
      </c>
      <c r="E14" s="31">
        <v>40</v>
      </c>
      <c r="F14" s="31">
        <v>31</v>
      </c>
      <c r="G14" s="31">
        <f t="shared" si="0"/>
        <v>-9</v>
      </c>
      <c r="H14" s="13">
        <f t="shared" si="1"/>
        <v>-22.5</v>
      </c>
    </row>
    <row r="15" spans="1:8" x14ac:dyDescent="0.25">
      <c r="A15" s="30" t="s">
        <v>21</v>
      </c>
      <c r="B15" s="31">
        <v>33</v>
      </c>
      <c r="C15" s="31">
        <v>25</v>
      </c>
      <c r="D15" s="31">
        <v>25</v>
      </c>
      <c r="E15" s="31">
        <v>27</v>
      </c>
      <c r="F15" s="31">
        <v>33</v>
      </c>
      <c r="G15" s="31">
        <f t="shared" si="0"/>
        <v>6</v>
      </c>
      <c r="H15" s="13">
        <f t="shared" si="1"/>
        <v>22.222222222222221</v>
      </c>
    </row>
    <row r="16" spans="1:8" x14ac:dyDescent="0.25">
      <c r="A16" s="23" t="s">
        <v>34</v>
      </c>
      <c r="B16" s="32">
        <f>SUM(B13:B15)</f>
        <v>82</v>
      </c>
      <c r="C16" s="32">
        <f>SUM(C13:C15)</f>
        <v>83</v>
      </c>
      <c r="D16" s="32">
        <f>SUM(D13:D15)</f>
        <v>97</v>
      </c>
      <c r="E16" s="32">
        <f>SUM(E13:E15)</f>
        <v>97</v>
      </c>
      <c r="F16" s="32">
        <f>SUM(F13:F15)</f>
        <v>91</v>
      </c>
      <c r="G16" s="32">
        <f t="shared" si="0"/>
        <v>-6</v>
      </c>
      <c r="H16" s="35">
        <f t="shared" si="1"/>
        <v>-6.1855670103092786</v>
      </c>
    </row>
    <row r="17" spans="1:8" x14ac:dyDescent="0.25">
      <c r="A17" s="30" t="s">
        <v>24</v>
      </c>
      <c r="B17" s="31">
        <v>77</v>
      </c>
      <c r="C17" s="31">
        <v>62</v>
      </c>
      <c r="D17" s="31">
        <v>91</v>
      </c>
      <c r="E17" s="31">
        <v>69</v>
      </c>
      <c r="F17" s="31">
        <v>80</v>
      </c>
      <c r="G17" s="31">
        <f t="shared" si="0"/>
        <v>11</v>
      </c>
      <c r="H17" s="13">
        <f t="shared" si="1"/>
        <v>15.942028985507244</v>
      </c>
    </row>
    <row r="18" spans="1:8" x14ac:dyDescent="0.25">
      <c r="A18" s="30" t="s">
        <v>25</v>
      </c>
      <c r="B18" s="31">
        <v>56</v>
      </c>
      <c r="C18" s="31">
        <v>50</v>
      </c>
      <c r="D18" s="31">
        <v>51</v>
      </c>
      <c r="E18" s="31">
        <v>60</v>
      </c>
      <c r="F18" s="31">
        <v>52</v>
      </c>
      <c r="G18" s="31">
        <f t="shared" si="0"/>
        <v>-8</v>
      </c>
      <c r="H18" s="13">
        <f t="shared" si="1"/>
        <v>-13.333333333333334</v>
      </c>
    </row>
    <row r="19" spans="1:8" x14ac:dyDescent="0.25">
      <c r="A19" s="30" t="s">
        <v>26</v>
      </c>
      <c r="B19" s="31">
        <v>15</v>
      </c>
      <c r="C19" s="31">
        <v>9</v>
      </c>
      <c r="D19" s="31">
        <v>14</v>
      </c>
      <c r="E19" s="31">
        <v>16</v>
      </c>
      <c r="F19" s="31">
        <v>12</v>
      </c>
      <c r="G19" s="31">
        <f t="shared" si="0"/>
        <v>-4</v>
      </c>
      <c r="H19" s="13">
        <f t="shared" si="1"/>
        <v>-25</v>
      </c>
    </row>
    <row r="20" spans="1:8" x14ac:dyDescent="0.25">
      <c r="A20" s="14" t="s">
        <v>27</v>
      </c>
      <c r="B20" s="15">
        <f>SUM(B18:B19)</f>
        <v>71</v>
      </c>
      <c r="C20" s="15">
        <f>SUM(C18:C19)</f>
        <v>59</v>
      </c>
      <c r="D20" s="15">
        <f>SUM(D18:D19)</f>
        <v>65</v>
      </c>
      <c r="E20" s="15">
        <f>SUM(E18:E19)</f>
        <v>76</v>
      </c>
      <c r="F20" s="15">
        <f>SUM(F18:F19)</f>
        <v>64</v>
      </c>
      <c r="G20" s="15">
        <f t="shared" si="0"/>
        <v>-12</v>
      </c>
      <c r="H20" s="16">
        <f t="shared" si="1"/>
        <v>-15.789473684210526</v>
      </c>
    </row>
    <row r="21" spans="1:8" x14ac:dyDescent="0.25">
      <c r="A21" s="30" t="s">
        <v>28</v>
      </c>
      <c r="B21" s="31">
        <v>62</v>
      </c>
      <c r="C21" s="31">
        <v>60</v>
      </c>
      <c r="D21" s="31">
        <v>52</v>
      </c>
      <c r="E21" s="31">
        <v>55</v>
      </c>
      <c r="F21" s="31">
        <v>62</v>
      </c>
      <c r="G21" s="31">
        <f t="shared" si="0"/>
        <v>7</v>
      </c>
      <c r="H21" s="13">
        <f t="shared" si="1"/>
        <v>12.727272727272727</v>
      </c>
    </row>
    <row r="22" spans="1:8" x14ac:dyDescent="0.25">
      <c r="A22" s="30" t="s">
        <v>29</v>
      </c>
      <c r="B22" s="31">
        <v>12</v>
      </c>
      <c r="C22" s="31">
        <v>14</v>
      </c>
      <c r="D22" s="31">
        <v>7</v>
      </c>
      <c r="E22" s="31">
        <v>10</v>
      </c>
      <c r="F22" s="31">
        <v>15</v>
      </c>
      <c r="G22" s="31">
        <f t="shared" si="0"/>
        <v>5</v>
      </c>
      <c r="H22" s="13">
        <f t="shared" si="1"/>
        <v>50</v>
      </c>
    </row>
    <row r="23" spans="1:8" ht="16.5" customHeight="1" x14ac:dyDescent="0.25">
      <c r="A23" s="14" t="s">
        <v>30</v>
      </c>
      <c r="B23" s="15">
        <f>SUM(B21:B22)</f>
        <v>74</v>
      </c>
      <c r="C23" s="15">
        <f>SUM(C21:C22)</f>
        <v>74</v>
      </c>
      <c r="D23" s="15">
        <f>SUM(D21:D22)</f>
        <v>59</v>
      </c>
      <c r="E23" s="15">
        <f>SUM(E21:E22)</f>
        <v>65</v>
      </c>
      <c r="F23" s="15">
        <f>SUM(F21:F22)</f>
        <v>77</v>
      </c>
      <c r="G23" s="15">
        <f t="shared" si="0"/>
        <v>12</v>
      </c>
      <c r="H23" s="16">
        <f t="shared" si="1"/>
        <v>18.461538461538463</v>
      </c>
    </row>
    <row r="24" spans="1:8" x14ac:dyDescent="0.25">
      <c r="A24" s="20" t="s">
        <v>31</v>
      </c>
      <c r="B24" s="21">
        <f>B23+B20+B17+B16+B12</f>
        <v>312</v>
      </c>
      <c r="C24" s="21">
        <f>C23+C20+C17+C16+C12</f>
        <v>283</v>
      </c>
      <c r="D24" s="21">
        <f>D23+D20+D17+D16+D12</f>
        <v>312</v>
      </c>
      <c r="E24" s="21">
        <f>E23+E20+E17+E16+E12</f>
        <v>307</v>
      </c>
      <c r="F24" s="21">
        <f>F23+F20+F17+F16+F12</f>
        <v>312</v>
      </c>
      <c r="G24" s="21">
        <f t="shared" si="0"/>
        <v>5</v>
      </c>
      <c r="H24" s="22">
        <f t="shared" si="1"/>
        <v>1.6286644951140066</v>
      </c>
    </row>
    <row r="25" spans="1:8" ht="15.75" x14ac:dyDescent="0.25">
      <c r="A25" s="24" t="s">
        <v>32</v>
      </c>
      <c r="B25" s="25">
        <f>B24+B9</f>
        <v>1275</v>
      </c>
      <c r="C25" s="25">
        <f>C24+C9</f>
        <v>1216</v>
      </c>
      <c r="D25" s="25">
        <f>D24+D9</f>
        <v>1219</v>
      </c>
      <c r="E25" s="25">
        <f>E24+E9</f>
        <v>1208</v>
      </c>
      <c r="F25" s="25">
        <f>F24+F9</f>
        <v>1198</v>
      </c>
      <c r="G25" s="25">
        <f t="shared" si="0"/>
        <v>-10</v>
      </c>
      <c r="H25" s="26">
        <f t="shared" si="1"/>
        <v>-0.82781456953642385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</vt:i4>
      </vt:variant>
    </vt:vector>
  </HeadingPairs>
  <TitlesOfParts>
    <vt:vector size="16" baseType="lpstr">
      <vt:lpstr>Présentation</vt:lpstr>
      <vt:lpstr>detail Form_ academie</vt:lpstr>
      <vt:lpstr>detail Etab_ academie</vt:lpstr>
      <vt:lpstr>detail Form_ 18</vt:lpstr>
      <vt:lpstr>detail Etab_ 18</vt:lpstr>
      <vt:lpstr>detail Form_ 28</vt:lpstr>
      <vt:lpstr>detail Etab_28</vt:lpstr>
      <vt:lpstr>detail Form_ 36</vt:lpstr>
      <vt:lpstr>detail Etab_36</vt:lpstr>
      <vt:lpstr>detail Form_ 37</vt:lpstr>
      <vt:lpstr>detail Etab_ 37</vt:lpstr>
      <vt:lpstr>detail Form_ 41</vt:lpstr>
      <vt:lpstr>detail Etab_ 41</vt:lpstr>
      <vt:lpstr>detail Form_ 45</vt:lpstr>
      <vt:lpstr>detail Etab_ 45</vt:lpstr>
      <vt:lpstr>Présentation!Zone_d_impression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 Leduc</dc:creator>
  <cp:lastModifiedBy>Maxence PETITGAS</cp:lastModifiedBy>
  <cp:lastPrinted>2012-06-13T08:33:06Z</cp:lastPrinted>
  <dcterms:created xsi:type="dcterms:W3CDTF">2012-06-06T14:49:14Z</dcterms:created>
  <dcterms:modified xsi:type="dcterms:W3CDTF">2019-10-16T11:57:47Z</dcterms:modified>
</cp:coreProperties>
</file>