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petitgas\Desktop\2019\CONSTAT\"/>
    </mc:Choice>
  </mc:AlternateContent>
  <bookViews>
    <workbookView xWindow="0" yWindow="0" windowWidth="19200" windowHeight="8100"/>
  </bookViews>
  <sheets>
    <sheet name="Présentation" sheetId="17" r:id="rId1"/>
    <sheet name="detail Form_ academie" sheetId="7" r:id="rId2"/>
    <sheet name="detail Etab_ academie" sheetId="14" r:id="rId3"/>
    <sheet name="detail Form _ 18" sheetId="1" r:id="rId4"/>
    <sheet name="detail Etab_  18" sheetId="9" r:id="rId5"/>
    <sheet name="detail Form _ 28" sheetId="2" r:id="rId6"/>
    <sheet name="detail Etab_ 28" sheetId="10" r:id="rId7"/>
    <sheet name="detail Form_ 36" sheetId="3" r:id="rId8"/>
    <sheet name="detail Etab_ 36" sheetId="11" r:id="rId9"/>
    <sheet name="detail Form _ 37" sheetId="4" r:id="rId10"/>
    <sheet name="detail Etab_ 37" sheetId="8" r:id="rId11"/>
    <sheet name="detail Form_ 41" sheetId="5" r:id="rId12"/>
    <sheet name="detail Etab_ 41" sheetId="12" r:id="rId13"/>
    <sheet name="detail Form_ 45 " sheetId="6" r:id="rId14"/>
    <sheet name="detail Etab_ 45" sheetId="13" r:id="rId15"/>
  </sheets>
  <definedNames>
    <definedName name="_xlnm.Print_Area" localSheetId="14">'detail Etab_ 45'!$A$1:$H$56</definedName>
    <definedName name="_xlnm.Print_Area" localSheetId="0">Présentation!$A$1:$F$25</definedName>
  </definedNames>
  <calcPr calcId="162913"/>
</workbook>
</file>

<file path=xl/calcChain.xml><?xml version="1.0" encoding="utf-8"?>
<calcChain xmlns="http://schemas.openxmlformats.org/spreadsheetml/2006/main">
  <c r="C72" i="14" l="1"/>
  <c r="D72" i="14"/>
  <c r="E72" i="14"/>
  <c r="F72" i="14"/>
  <c r="B72" i="14"/>
  <c r="C52" i="14"/>
  <c r="D52" i="14"/>
  <c r="E52" i="14"/>
  <c r="F52" i="14"/>
  <c r="B52" i="14"/>
  <c r="F35" i="14"/>
  <c r="C30" i="14"/>
  <c r="C34" i="14" s="1"/>
  <c r="D30" i="14"/>
  <c r="E30" i="14"/>
  <c r="F30" i="14"/>
  <c r="B30" i="14"/>
  <c r="B34" i="14" s="1"/>
  <c r="C29" i="14"/>
  <c r="D29" i="14"/>
  <c r="E29" i="14"/>
  <c r="F29" i="14"/>
  <c r="B29" i="14"/>
  <c r="E70" i="14"/>
  <c r="D70" i="14"/>
  <c r="C70" i="14"/>
  <c r="B70" i="14"/>
  <c r="E69" i="14"/>
  <c r="E71" i="14" s="1"/>
  <c r="D69" i="14"/>
  <c r="C69" i="14"/>
  <c r="C71" i="14" s="1"/>
  <c r="B69" i="14"/>
  <c r="B71" i="14" s="1"/>
  <c r="E67" i="14"/>
  <c r="D67" i="14"/>
  <c r="C67" i="14"/>
  <c r="B67" i="14"/>
  <c r="E66" i="14"/>
  <c r="E68" i="14" s="1"/>
  <c r="D66" i="14"/>
  <c r="D68" i="14" s="1"/>
  <c r="C66" i="14"/>
  <c r="C68" i="14" s="1"/>
  <c r="B66" i="14"/>
  <c r="B68" i="14" s="1"/>
  <c r="E65" i="14"/>
  <c r="D65" i="14"/>
  <c r="C65" i="14"/>
  <c r="B65" i="14"/>
  <c r="E64" i="14"/>
  <c r="D64" i="14"/>
  <c r="C64" i="14"/>
  <c r="B64" i="14"/>
  <c r="E62" i="14"/>
  <c r="D62" i="14"/>
  <c r="C62" i="14"/>
  <c r="B62" i="14"/>
  <c r="E61" i="14"/>
  <c r="D61" i="14"/>
  <c r="C61" i="14"/>
  <c r="B61" i="14"/>
  <c r="E60" i="14"/>
  <c r="E63" i="14" s="1"/>
  <c r="D60" i="14"/>
  <c r="C60" i="14"/>
  <c r="C63" i="14" s="1"/>
  <c r="B60" i="14"/>
  <c r="B63" i="14" s="1"/>
  <c r="E58" i="14"/>
  <c r="D58" i="14"/>
  <c r="C58" i="14"/>
  <c r="B58" i="14"/>
  <c r="E57" i="14"/>
  <c r="E59" i="14" s="1"/>
  <c r="D57" i="14"/>
  <c r="C57" i="14"/>
  <c r="C59" i="14" s="1"/>
  <c r="B57" i="14"/>
  <c r="B59" i="14" s="1"/>
  <c r="E55" i="14"/>
  <c r="D55" i="14"/>
  <c r="C55" i="14"/>
  <c r="B55" i="14"/>
  <c r="E54" i="14"/>
  <c r="E56" i="14" s="1"/>
  <c r="D54" i="14"/>
  <c r="C54" i="14"/>
  <c r="C56" i="14" s="1"/>
  <c r="B54" i="14"/>
  <c r="B56" i="14" s="1"/>
  <c r="E53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D53" i="14" s="1"/>
  <c r="C48" i="14"/>
  <c r="C53" i="14" s="1"/>
  <c r="B48" i="14"/>
  <c r="B53" i="14" s="1"/>
  <c r="E45" i="14"/>
  <c r="D45" i="14"/>
  <c r="C45" i="14"/>
  <c r="B45" i="14"/>
  <c r="E44" i="14"/>
  <c r="D44" i="14"/>
  <c r="C44" i="14"/>
  <c r="B44" i="14"/>
  <c r="E43" i="14"/>
  <c r="E46" i="14" s="1"/>
  <c r="D43" i="14"/>
  <c r="D46" i="14" s="1"/>
  <c r="C43" i="14"/>
  <c r="C46" i="14" s="1"/>
  <c r="B43" i="14"/>
  <c r="B46" i="14" s="1"/>
  <c r="E42" i="14"/>
  <c r="D42" i="14"/>
  <c r="C42" i="14"/>
  <c r="B42" i="14"/>
  <c r="E40" i="14"/>
  <c r="D40" i="14"/>
  <c r="C40" i="14"/>
  <c r="B40" i="14"/>
  <c r="E39" i="14"/>
  <c r="D39" i="14"/>
  <c r="C39" i="14"/>
  <c r="B39" i="14"/>
  <c r="E38" i="14"/>
  <c r="E41" i="14" s="1"/>
  <c r="D38" i="14"/>
  <c r="D41" i="14" s="1"/>
  <c r="C38" i="14"/>
  <c r="C41" i="14" s="1"/>
  <c r="B38" i="14"/>
  <c r="B41" i="14" s="1"/>
  <c r="E36" i="14"/>
  <c r="D36" i="14"/>
  <c r="C36" i="14"/>
  <c r="B36" i="14"/>
  <c r="E35" i="14"/>
  <c r="E37" i="14" s="1"/>
  <c r="D35" i="14"/>
  <c r="D37" i="14" s="1"/>
  <c r="C35" i="14"/>
  <c r="C37" i="14" s="1"/>
  <c r="B35" i="14"/>
  <c r="B37" i="14" s="1"/>
  <c r="E32" i="14"/>
  <c r="D32" i="14"/>
  <c r="C32" i="14"/>
  <c r="B32" i="14"/>
  <c r="E31" i="14"/>
  <c r="E33" i="14" s="1"/>
  <c r="D31" i="14"/>
  <c r="D33" i="14" s="1"/>
  <c r="D34" i="14" s="1"/>
  <c r="C31" i="14"/>
  <c r="C33" i="14" s="1"/>
  <c r="B31" i="14"/>
  <c r="B33" i="14" s="1"/>
  <c r="E28" i="14"/>
  <c r="D28" i="14"/>
  <c r="C28" i="14"/>
  <c r="B28" i="14"/>
  <c r="E27" i="14"/>
  <c r="D27" i="14"/>
  <c r="C27" i="14"/>
  <c r="B27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B26" i="14" s="1"/>
  <c r="E18" i="14"/>
  <c r="E26" i="14" s="1"/>
  <c r="D18" i="14"/>
  <c r="D26" i="14" s="1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E16" i="14" s="1"/>
  <c r="D12" i="14"/>
  <c r="D16" i="14" s="1"/>
  <c r="C12" i="14"/>
  <c r="C16" i="14" s="1"/>
  <c r="B12" i="14"/>
  <c r="B16" i="14" s="1"/>
  <c r="E9" i="14"/>
  <c r="D9" i="14"/>
  <c r="C9" i="14"/>
  <c r="B9" i="14"/>
  <c r="E8" i="14"/>
  <c r="D8" i="14"/>
  <c r="C8" i="14"/>
  <c r="B8" i="14"/>
  <c r="E6" i="14"/>
  <c r="D6" i="14"/>
  <c r="C6" i="14"/>
  <c r="B6" i="14"/>
  <c r="E5" i="14"/>
  <c r="D5" i="14"/>
  <c r="C5" i="14"/>
  <c r="B5" i="14"/>
  <c r="E4" i="14"/>
  <c r="D4" i="14"/>
  <c r="C4" i="14"/>
  <c r="B4" i="14"/>
  <c r="E3" i="14"/>
  <c r="E7" i="14" s="1"/>
  <c r="E11" i="14" s="1"/>
  <c r="D3" i="14"/>
  <c r="D7" i="14" s="1"/>
  <c r="D11" i="14" s="1"/>
  <c r="C3" i="14"/>
  <c r="C7" i="14" s="1"/>
  <c r="C11" i="14" s="1"/>
  <c r="B3" i="14"/>
  <c r="B7" i="14" s="1"/>
  <c r="B11" i="14" s="1"/>
  <c r="F55" i="13"/>
  <c r="F56" i="13" s="1"/>
  <c r="F43" i="13"/>
  <c r="F33" i="13"/>
  <c r="E33" i="13"/>
  <c r="G33" i="13" s="1"/>
  <c r="H33" i="13" s="1"/>
  <c r="D33" i="13"/>
  <c r="C33" i="13"/>
  <c r="B33" i="13"/>
  <c r="G32" i="13"/>
  <c r="H32" i="13" s="1"/>
  <c r="G31" i="13"/>
  <c r="H31" i="13" s="1"/>
  <c r="E54" i="13"/>
  <c r="E55" i="13" s="1"/>
  <c r="D54" i="13"/>
  <c r="D55" i="13" s="1"/>
  <c r="C54" i="13"/>
  <c r="C55" i="13" s="1"/>
  <c r="B54" i="13"/>
  <c r="B55" i="13" s="1"/>
  <c r="E51" i="13"/>
  <c r="D51" i="13"/>
  <c r="C51" i="13"/>
  <c r="B51" i="13"/>
  <c r="E47" i="13"/>
  <c r="D47" i="13"/>
  <c r="C47" i="13"/>
  <c r="B47" i="13"/>
  <c r="E42" i="13"/>
  <c r="D42" i="13"/>
  <c r="C42" i="13"/>
  <c r="B42" i="13"/>
  <c r="E37" i="13"/>
  <c r="D37" i="13"/>
  <c r="C37" i="13"/>
  <c r="B37" i="13"/>
  <c r="E30" i="13"/>
  <c r="E43" i="13" s="1"/>
  <c r="D30" i="13"/>
  <c r="D43" i="13" s="1"/>
  <c r="C30" i="13"/>
  <c r="C43" i="13" s="1"/>
  <c r="B30" i="13"/>
  <c r="B43" i="13" s="1"/>
  <c r="E24" i="13"/>
  <c r="D24" i="13"/>
  <c r="C24" i="13"/>
  <c r="B24" i="13"/>
  <c r="E15" i="13"/>
  <c r="D15" i="13"/>
  <c r="C15" i="13"/>
  <c r="B15" i="13"/>
  <c r="E7" i="13"/>
  <c r="E10" i="13" s="1"/>
  <c r="D7" i="13"/>
  <c r="D10" i="13" s="1"/>
  <c r="C7" i="13"/>
  <c r="C10" i="13" s="1"/>
  <c r="B7" i="13"/>
  <c r="B10" i="13" s="1"/>
  <c r="D59" i="14" l="1"/>
  <c r="D56" i="14"/>
  <c r="D63" i="14"/>
  <c r="C26" i="14"/>
  <c r="D71" i="14"/>
  <c r="E34" i="14"/>
  <c r="E47" i="14" s="1"/>
  <c r="C47" i="14"/>
  <c r="D47" i="14"/>
  <c r="B47" i="14"/>
  <c r="B17" i="14"/>
  <c r="D17" i="14"/>
  <c r="C17" i="14"/>
  <c r="E17" i="14"/>
  <c r="B16" i="13"/>
  <c r="B56" i="13" s="1"/>
  <c r="D16" i="13"/>
  <c r="D56" i="13" s="1"/>
  <c r="C16" i="13"/>
  <c r="C56" i="13" s="1"/>
  <c r="E16" i="13"/>
  <c r="E56" i="13" s="1"/>
  <c r="D73" i="14" l="1"/>
  <c r="E73" i="14"/>
  <c r="B73" i="14"/>
  <c r="C73" i="14"/>
  <c r="E43" i="12" l="1"/>
  <c r="E44" i="12" s="1"/>
  <c r="D43" i="12"/>
  <c r="D44" i="12" s="1"/>
  <c r="C43" i="12"/>
  <c r="C44" i="12" s="1"/>
  <c r="B43" i="12"/>
  <c r="B44" i="12" s="1"/>
  <c r="E40" i="12"/>
  <c r="D40" i="12"/>
  <c r="C40" i="12"/>
  <c r="B40" i="12"/>
  <c r="E35" i="12"/>
  <c r="D35" i="12"/>
  <c r="C35" i="12"/>
  <c r="B35" i="12"/>
  <c r="E31" i="12"/>
  <c r="D31" i="12"/>
  <c r="C31" i="12"/>
  <c r="B31" i="12"/>
  <c r="E25" i="12"/>
  <c r="D25" i="12"/>
  <c r="C25" i="12"/>
  <c r="B25" i="12"/>
  <c r="E21" i="12"/>
  <c r="E27" i="12" s="1"/>
  <c r="D21" i="12"/>
  <c r="D27" i="12" s="1"/>
  <c r="C21" i="12"/>
  <c r="C27" i="12" s="1"/>
  <c r="B21" i="12"/>
  <c r="B27" i="12" s="1"/>
  <c r="E15" i="12"/>
  <c r="D15" i="12"/>
  <c r="C15" i="12"/>
  <c r="B15" i="12"/>
  <c r="E7" i="12"/>
  <c r="E10" i="12" s="1"/>
  <c r="D7" i="12"/>
  <c r="D10" i="12" s="1"/>
  <c r="C7" i="12"/>
  <c r="C10" i="12" s="1"/>
  <c r="B7" i="12"/>
  <c r="B10" i="12" s="1"/>
  <c r="F35" i="8"/>
  <c r="E55" i="8"/>
  <c r="D55" i="8"/>
  <c r="C55" i="8"/>
  <c r="B55" i="8"/>
  <c r="E52" i="8"/>
  <c r="D52" i="8"/>
  <c r="C52" i="8"/>
  <c r="B52" i="8"/>
  <c r="E47" i="8"/>
  <c r="D47" i="8"/>
  <c r="C47" i="8"/>
  <c r="B47" i="8"/>
  <c r="E43" i="8"/>
  <c r="E56" i="8" s="1"/>
  <c r="D43" i="8"/>
  <c r="D56" i="8" s="1"/>
  <c r="C43" i="8"/>
  <c r="C56" i="8" s="1"/>
  <c r="B43" i="8"/>
  <c r="B56" i="8" s="1"/>
  <c r="E34" i="8"/>
  <c r="D34" i="8"/>
  <c r="C34" i="8"/>
  <c r="B34" i="8"/>
  <c r="E30" i="8"/>
  <c r="D30" i="8"/>
  <c r="C30" i="8"/>
  <c r="B30" i="8"/>
  <c r="E26" i="8"/>
  <c r="D26" i="8"/>
  <c r="C26" i="8"/>
  <c r="B26" i="8"/>
  <c r="E23" i="8"/>
  <c r="E35" i="8" s="1"/>
  <c r="D23" i="8"/>
  <c r="D35" i="8" s="1"/>
  <c r="C23" i="8"/>
  <c r="C35" i="8" s="1"/>
  <c r="B23" i="8"/>
  <c r="B35" i="8" s="1"/>
  <c r="E16" i="8"/>
  <c r="D16" i="8"/>
  <c r="C16" i="8"/>
  <c r="B16" i="8"/>
  <c r="E7" i="8"/>
  <c r="E11" i="8" s="1"/>
  <c r="D7" i="8"/>
  <c r="D11" i="8" s="1"/>
  <c r="C7" i="8"/>
  <c r="C11" i="8" s="1"/>
  <c r="B7" i="8"/>
  <c r="B11" i="8" s="1"/>
  <c r="H27" i="11"/>
  <c r="G27" i="11"/>
  <c r="F36" i="11"/>
  <c r="E55" i="11"/>
  <c r="D55" i="11"/>
  <c r="C55" i="11"/>
  <c r="B55" i="11"/>
  <c r="E52" i="11"/>
  <c r="D52" i="11"/>
  <c r="C52" i="11"/>
  <c r="B52" i="11"/>
  <c r="E48" i="11"/>
  <c r="D48" i="11"/>
  <c r="C48" i="11"/>
  <c r="B48" i="11"/>
  <c r="E44" i="11"/>
  <c r="D44" i="11"/>
  <c r="C44" i="11"/>
  <c r="B44" i="11"/>
  <c r="E41" i="11"/>
  <c r="E56" i="11" s="1"/>
  <c r="D41" i="11"/>
  <c r="D56" i="11" s="1"/>
  <c r="C41" i="11"/>
  <c r="C56" i="11" s="1"/>
  <c r="B41" i="11"/>
  <c r="B56" i="11" s="1"/>
  <c r="E34" i="11"/>
  <c r="D34" i="11"/>
  <c r="C34" i="11"/>
  <c r="B34" i="11"/>
  <c r="E30" i="11"/>
  <c r="E36" i="11" s="1"/>
  <c r="D30" i="11"/>
  <c r="D36" i="11" s="1"/>
  <c r="C30" i="11"/>
  <c r="C36" i="11" s="1"/>
  <c r="B30" i="11"/>
  <c r="B36" i="11" s="1"/>
  <c r="E25" i="11"/>
  <c r="D25" i="11"/>
  <c r="C25" i="11"/>
  <c r="B25" i="11"/>
  <c r="E15" i="11"/>
  <c r="D15" i="11"/>
  <c r="C15" i="11"/>
  <c r="B15" i="11"/>
  <c r="E7" i="11"/>
  <c r="E10" i="11" s="1"/>
  <c r="D7" i="11"/>
  <c r="D10" i="11" s="1"/>
  <c r="C7" i="11"/>
  <c r="C10" i="11" s="1"/>
  <c r="B7" i="11"/>
  <c r="B10" i="11" s="1"/>
  <c r="E50" i="10"/>
  <c r="D50" i="10"/>
  <c r="C50" i="10"/>
  <c r="B50" i="10"/>
  <c r="E47" i="10"/>
  <c r="D47" i="10"/>
  <c r="C47" i="10"/>
  <c r="B47" i="10"/>
  <c r="E43" i="10"/>
  <c r="D43" i="10"/>
  <c r="C43" i="10"/>
  <c r="B43" i="10"/>
  <c r="E39" i="10"/>
  <c r="E51" i="10" s="1"/>
  <c r="D39" i="10"/>
  <c r="D51" i="10" s="1"/>
  <c r="C39" i="10"/>
  <c r="C51" i="10" s="1"/>
  <c r="B39" i="10"/>
  <c r="B51" i="10" s="1"/>
  <c r="E32" i="10"/>
  <c r="D32" i="10"/>
  <c r="C32" i="10"/>
  <c r="B32" i="10"/>
  <c r="E28" i="10"/>
  <c r="E34" i="10" s="1"/>
  <c r="D28" i="10"/>
  <c r="D34" i="10" s="1"/>
  <c r="C28" i="10"/>
  <c r="C34" i="10" s="1"/>
  <c r="B28" i="10"/>
  <c r="B34" i="10" s="1"/>
  <c r="E23" i="10"/>
  <c r="D23" i="10"/>
  <c r="C23" i="10"/>
  <c r="B23" i="10"/>
  <c r="E15" i="10"/>
  <c r="D15" i="10"/>
  <c r="C15" i="10"/>
  <c r="B15" i="10"/>
  <c r="E7" i="10"/>
  <c r="E10" i="10" s="1"/>
  <c r="E16" i="10" s="1"/>
  <c r="D7" i="10"/>
  <c r="D10" i="10" s="1"/>
  <c r="C7" i="10"/>
  <c r="C10" i="10" s="1"/>
  <c r="B7" i="10"/>
  <c r="B10" i="10" s="1"/>
  <c r="B16" i="12" l="1"/>
  <c r="B45" i="12" s="1"/>
  <c r="C16" i="12"/>
  <c r="C45" i="12" s="1"/>
  <c r="D16" i="12"/>
  <c r="D45" i="12" s="1"/>
  <c r="E16" i="12"/>
  <c r="E45" i="12" s="1"/>
  <c r="B17" i="8"/>
  <c r="B57" i="8" s="1"/>
  <c r="C17" i="8"/>
  <c r="C57" i="8"/>
  <c r="D17" i="8"/>
  <c r="D57" i="8" s="1"/>
  <c r="E17" i="8"/>
  <c r="E57" i="8" s="1"/>
  <c r="C16" i="11"/>
  <c r="B16" i="11"/>
  <c r="B57" i="11"/>
  <c r="C57" i="11"/>
  <c r="D16" i="11"/>
  <c r="D57" i="11"/>
  <c r="E16" i="11"/>
  <c r="E57" i="11" s="1"/>
  <c r="C16" i="10"/>
  <c r="B16" i="10"/>
  <c r="B52" i="10"/>
  <c r="C52" i="10"/>
  <c r="D16" i="10"/>
  <c r="D52" i="10" s="1"/>
  <c r="E52" i="10"/>
  <c r="E50" i="9"/>
  <c r="D50" i="9"/>
  <c r="C50" i="9"/>
  <c r="B50" i="9"/>
  <c r="E47" i="9"/>
  <c r="D47" i="9"/>
  <c r="C47" i="9"/>
  <c r="B47" i="9"/>
  <c r="E43" i="9"/>
  <c r="D43" i="9"/>
  <c r="C43" i="9"/>
  <c r="B43" i="9"/>
  <c r="E39" i="9"/>
  <c r="D39" i="9"/>
  <c r="C39" i="9"/>
  <c r="B39" i="9"/>
  <c r="E36" i="9"/>
  <c r="E51" i="9" s="1"/>
  <c r="D36" i="9"/>
  <c r="D51" i="9" s="1"/>
  <c r="C36" i="9"/>
  <c r="C51" i="9" s="1"/>
  <c r="B36" i="9"/>
  <c r="B51" i="9" s="1"/>
  <c r="E30" i="9"/>
  <c r="D30" i="9"/>
  <c r="C30" i="9"/>
  <c r="B30" i="9"/>
  <c r="E26" i="9"/>
  <c r="D26" i="9"/>
  <c r="C26" i="9"/>
  <c r="B26" i="9"/>
  <c r="E22" i="9"/>
  <c r="E23" i="9" s="1"/>
  <c r="E32" i="9" s="1"/>
  <c r="D22" i="9"/>
  <c r="D23" i="9" s="1"/>
  <c r="D32" i="9" s="1"/>
  <c r="C22" i="9"/>
  <c r="C23" i="9" s="1"/>
  <c r="C32" i="9" s="1"/>
  <c r="B22" i="9"/>
  <c r="B23" i="9" s="1"/>
  <c r="B32" i="9" s="1"/>
  <c r="E15" i="9"/>
  <c r="D15" i="9"/>
  <c r="C15" i="9"/>
  <c r="B15" i="9"/>
  <c r="E7" i="9"/>
  <c r="E10" i="9" s="1"/>
  <c r="D7" i="9"/>
  <c r="D10" i="9" s="1"/>
  <c r="C7" i="9"/>
  <c r="C10" i="9" s="1"/>
  <c r="B7" i="9"/>
  <c r="B10" i="9" s="1"/>
  <c r="B16" i="9" l="1"/>
  <c r="B52" i="9" s="1"/>
  <c r="C16" i="9"/>
  <c r="C52" i="9"/>
  <c r="D16" i="9"/>
  <c r="D52" i="9" s="1"/>
  <c r="E16" i="9"/>
  <c r="E52" i="9" s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37" i="7"/>
  <c r="F38" i="7"/>
  <c r="F39" i="7" s="1"/>
  <c r="C35" i="7"/>
  <c r="D35" i="7"/>
  <c r="E35" i="7"/>
  <c r="F35" i="7"/>
  <c r="C36" i="7"/>
  <c r="D36" i="7"/>
  <c r="E36" i="7"/>
  <c r="F36" i="7"/>
  <c r="B36" i="7"/>
  <c r="B35" i="7"/>
  <c r="F34" i="7"/>
  <c r="C31" i="7"/>
  <c r="D31" i="7"/>
  <c r="E31" i="7"/>
  <c r="F31" i="7"/>
  <c r="C32" i="7"/>
  <c r="D32" i="7"/>
  <c r="E32" i="7"/>
  <c r="F32" i="7"/>
  <c r="C33" i="7"/>
  <c r="D33" i="7"/>
  <c r="E33" i="7"/>
  <c r="F33" i="7"/>
  <c r="B32" i="7"/>
  <c r="B33" i="7"/>
  <c r="B31" i="7"/>
  <c r="F30" i="7"/>
  <c r="C29" i="7"/>
  <c r="D29" i="7"/>
  <c r="E29" i="7"/>
  <c r="F29" i="7"/>
  <c r="B29" i="7"/>
  <c r="F28" i="7"/>
  <c r="C25" i="7"/>
  <c r="D25" i="7"/>
  <c r="E25" i="7"/>
  <c r="F25" i="7"/>
  <c r="C26" i="7"/>
  <c r="D26" i="7"/>
  <c r="E26" i="7"/>
  <c r="F26" i="7"/>
  <c r="C27" i="7"/>
  <c r="D27" i="7"/>
  <c r="E27" i="7"/>
  <c r="F27" i="7"/>
  <c r="B26" i="7"/>
  <c r="B27" i="7"/>
  <c r="B25" i="7"/>
  <c r="F24" i="7"/>
  <c r="C22" i="7"/>
  <c r="D22" i="7"/>
  <c r="E22" i="7"/>
  <c r="F22" i="7"/>
  <c r="C23" i="7"/>
  <c r="D23" i="7"/>
  <c r="E23" i="7"/>
  <c r="F23" i="7"/>
  <c r="B23" i="7"/>
  <c r="B22" i="7"/>
  <c r="C21" i="7" l="1"/>
  <c r="D21" i="7"/>
  <c r="E21" i="7"/>
  <c r="F21" i="7"/>
  <c r="C20" i="7"/>
  <c r="D20" i="7"/>
  <c r="E20" i="7"/>
  <c r="F20" i="7"/>
  <c r="C18" i="7"/>
  <c r="D18" i="7"/>
  <c r="E18" i="7"/>
  <c r="F18" i="7"/>
  <c r="C19" i="7"/>
  <c r="D19" i="7"/>
  <c r="E19" i="7"/>
  <c r="F19" i="7"/>
  <c r="B19" i="7"/>
  <c r="B18" i="7"/>
  <c r="C17" i="7"/>
  <c r="D17" i="7"/>
  <c r="E17" i="7"/>
  <c r="F17" i="7"/>
  <c r="B17" i="7"/>
  <c r="C16" i="7" l="1"/>
  <c r="D16" i="7"/>
  <c r="E16" i="7"/>
  <c r="F16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B12" i="7"/>
  <c r="B13" i="7"/>
  <c r="B14" i="7"/>
  <c r="B11" i="7"/>
  <c r="C10" i="7"/>
  <c r="D10" i="7"/>
  <c r="E10" i="7"/>
  <c r="F10" i="7"/>
  <c r="B10" i="7"/>
  <c r="C9" i="7"/>
  <c r="D9" i="7"/>
  <c r="E9" i="7"/>
  <c r="F9" i="7"/>
  <c r="B9" i="7"/>
  <c r="C6" i="7" l="1"/>
  <c r="D6" i="7"/>
  <c r="E6" i="7"/>
  <c r="F6" i="7"/>
  <c r="B6" i="7"/>
  <c r="C5" i="7"/>
  <c r="D5" i="7"/>
  <c r="E5" i="7"/>
  <c r="F5" i="7"/>
  <c r="B5" i="7"/>
  <c r="C4" i="7"/>
  <c r="D4" i="7"/>
  <c r="E4" i="7"/>
  <c r="F4" i="7"/>
  <c r="B4" i="7"/>
  <c r="C3" i="7"/>
  <c r="D3" i="7"/>
  <c r="E3" i="7"/>
  <c r="F3" i="7"/>
  <c r="B3" i="7"/>
  <c r="F15" i="7"/>
  <c r="C8" i="7"/>
  <c r="D8" i="7"/>
  <c r="E8" i="7"/>
  <c r="F8" i="7"/>
  <c r="B8" i="7"/>
  <c r="F28" i="6"/>
  <c r="F22" i="6"/>
  <c r="E22" i="6"/>
  <c r="D22" i="6"/>
  <c r="C22" i="6"/>
  <c r="B22" i="6"/>
  <c r="G21" i="6"/>
  <c r="H21" i="6" s="1"/>
  <c r="G20" i="6"/>
  <c r="H20" i="6" s="1"/>
  <c r="E35" i="6"/>
  <c r="E36" i="6" s="1"/>
  <c r="D35" i="6"/>
  <c r="D36" i="6" s="1"/>
  <c r="C35" i="6"/>
  <c r="C36" i="6" s="1"/>
  <c r="B35" i="6"/>
  <c r="B36" i="6" s="1"/>
  <c r="E32" i="6"/>
  <c r="D32" i="6"/>
  <c r="C32" i="6"/>
  <c r="B32" i="6"/>
  <c r="E26" i="6"/>
  <c r="E28" i="6" s="1"/>
  <c r="D26" i="6"/>
  <c r="D28" i="6" s="1"/>
  <c r="C26" i="6"/>
  <c r="C28" i="6" s="1"/>
  <c r="B26" i="6"/>
  <c r="B28" i="6" s="1"/>
  <c r="E19" i="6"/>
  <c r="D19" i="6"/>
  <c r="C19" i="6"/>
  <c r="B19" i="6"/>
  <c r="E15" i="6"/>
  <c r="D15" i="6"/>
  <c r="C15" i="6"/>
  <c r="B15" i="6"/>
  <c r="E7" i="6"/>
  <c r="E10" i="6" s="1"/>
  <c r="D7" i="6"/>
  <c r="D10" i="6" s="1"/>
  <c r="C7" i="6"/>
  <c r="C10" i="6" s="1"/>
  <c r="B7" i="6"/>
  <c r="B10" i="6" s="1"/>
  <c r="C9" i="5"/>
  <c r="D9" i="5"/>
  <c r="E9" i="5"/>
  <c r="F9" i="5"/>
  <c r="G9" i="5"/>
  <c r="H9" i="5"/>
  <c r="B9" i="5"/>
  <c r="E31" i="5"/>
  <c r="D31" i="5"/>
  <c r="D32" i="5" s="1"/>
  <c r="C31" i="5"/>
  <c r="C32" i="5" s="1"/>
  <c r="B31" i="5"/>
  <c r="E28" i="5"/>
  <c r="D28" i="5"/>
  <c r="C28" i="5"/>
  <c r="B28" i="5"/>
  <c r="E22" i="5"/>
  <c r="D22" i="5"/>
  <c r="C22" i="5"/>
  <c r="B22" i="5"/>
  <c r="E18" i="5"/>
  <c r="E24" i="5" s="1"/>
  <c r="D18" i="5"/>
  <c r="D24" i="5" s="1"/>
  <c r="C18" i="5"/>
  <c r="C24" i="5" s="1"/>
  <c r="B18" i="5"/>
  <c r="B24" i="5" s="1"/>
  <c r="E14" i="5"/>
  <c r="D14" i="5"/>
  <c r="C14" i="5"/>
  <c r="B14" i="5"/>
  <c r="E7" i="5"/>
  <c r="D7" i="5"/>
  <c r="C7" i="5"/>
  <c r="B7" i="5"/>
  <c r="F29" i="4"/>
  <c r="F20" i="4"/>
  <c r="F19" i="4"/>
  <c r="G16" i="4"/>
  <c r="H16" i="4" s="1"/>
  <c r="C9" i="4"/>
  <c r="D9" i="4"/>
  <c r="E9" i="4"/>
  <c r="B9" i="4"/>
  <c r="E36" i="4"/>
  <c r="D36" i="4"/>
  <c r="C36" i="4"/>
  <c r="B36" i="4"/>
  <c r="E33" i="4"/>
  <c r="D33" i="4"/>
  <c r="C33" i="4"/>
  <c r="B33" i="4"/>
  <c r="E27" i="4"/>
  <c r="D27" i="4"/>
  <c r="C27" i="4"/>
  <c r="B27" i="4"/>
  <c r="E23" i="4"/>
  <c r="D23" i="4"/>
  <c r="C23" i="4"/>
  <c r="B23" i="4"/>
  <c r="E19" i="4"/>
  <c r="E20" i="4" s="1"/>
  <c r="E29" i="4" s="1"/>
  <c r="D19" i="4"/>
  <c r="D20" i="4" s="1"/>
  <c r="D29" i="4" s="1"/>
  <c r="C19" i="4"/>
  <c r="C20" i="4" s="1"/>
  <c r="C29" i="4" s="1"/>
  <c r="B19" i="4"/>
  <c r="B20" i="4" s="1"/>
  <c r="B29" i="4" s="1"/>
  <c r="E14" i="4"/>
  <c r="D14" i="4"/>
  <c r="C14" i="4"/>
  <c r="B14" i="4"/>
  <c r="E7" i="4"/>
  <c r="D7" i="4"/>
  <c r="C7" i="4"/>
  <c r="B7" i="4"/>
  <c r="E35" i="3"/>
  <c r="E36" i="3" s="1"/>
  <c r="D35" i="3"/>
  <c r="D36" i="3" s="1"/>
  <c r="C35" i="3"/>
  <c r="C36" i="3" s="1"/>
  <c r="B35" i="3"/>
  <c r="B36" i="3" s="1"/>
  <c r="E32" i="3"/>
  <c r="D32" i="3"/>
  <c r="C32" i="3"/>
  <c r="B32" i="3"/>
  <c r="E26" i="3"/>
  <c r="E28" i="3" s="1"/>
  <c r="D26" i="3"/>
  <c r="C26" i="3"/>
  <c r="B26" i="3"/>
  <c r="B22" i="3"/>
  <c r="E19" i="3"/>
  <c r="D19" i="3"/>
  <c r="D28" i="3" s="1"/>
  <c r="C19" i="3"/>
  <c r="C28" i="3" s="1"/>
  <c r="B19" i="3"/>
  <c r="B28" i="3" s="1"/>
  <c r="E15" i="3"/>
  <c r="D15" i="3"/>
  <c r="C15" i="3"/>
  <c r="B15" i="3"/>
  <c r="E7" i="3"/>
  <c r="E10" i="3" s="1"/>
  <c r="D7" i="3"/>
  <c r="D10" i="3" s="1"/>
  <c r="C7" i="3"/>
  <c r="C10" i="3" s="1"/>
  <c r="B7" i="3"/>
  <c r="B10" i="3" s="1"/>
  <c r="C9" i="2"/>
  <c r="D9" i="2"/>
  <c r="E9" i="2"/>
  <c r="F9" i="2"/>
  <c r="G9" i="2"/>
  <c r="H9" i="2"/>
  <c r="B9" i="2"/>
  <c r="E31" i="2"/>
  <c r="D31" i="2"/>
  <c r="C31" i="2"/>
  <c r="B31" i="2"/>
  <c r="E28" i="2"/>
  <c r="D28" i="2"/>
  <c r="C28" i="2"/>
  <c r="B28" i="2"/>
  <c r="E22" i="2"/>
  <c r="D22" i="2"/>
  <c r="C22" i="2"/>
  <c r="B22" i="2"/>
  <c r="E18" i="2"/>
  <c r="E24" i="2" s="1"/>
  <c r="D18" i="2"/>
  <c r="D24" i="2" s="1"/>
  <c r="C18" i="2"/>
  <c r="C24" i="2" s="1"/>
  <c r="B18" i="2"/>
  <c r="B24" i="2" s="1"/>
  <c r="E14" i="2"/>
  <c r="D14" i="2"/>
  <c r="C14" i="2"/>
  <c r="B14" i="2"/>
  <c r="E7" i="2"/>
  <c r="E15" i="2" s="1"/>
  <c r="D7" i="2"/>
  <c r="C7" i="2"/>
  <c r="B7" i="2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36" i="1"/>
  <c r="F37" i="1" s="1"/>
  <c r="F38" i="1" s="1"/>
  <c r="F33" i="1"/>
  <c r="F29" i="1"/>
  <c r="F27" i="1"/>
  <c r="F23" i="1"/>
  <c r="F19" i="1"/>
  <c r="F20" i="1"/>
  <c r="F14" i="1"/>
  <c r="F15" i="1" s="1"/>
  <c r="C9" i="1"/>
  <c r="D9" i="1"/>
  <c r="E9" i="1"/>
  <c r="F9" i="1"/>
  <c r="B9" i="1"/>
  <c r="F7" i="1"/>
  <c r="F7" i="7" l="1"/>
  <c r="G22" i="6"/>
  <c r="H22" i="6" s="1"/>
  <c r="B16" i="6"/>
  <c r="B37" i="6"/>
  <c r="C37" i="6"/>
  <c r="D16" i="6"/>
  <c r="D37" i="6" s="1"/>
  <c r="C16" i="6"/>
  <c r="E16" i="6"/>
  <c r="E37" i="6" s="1"/>
  <c r="B32" i="5"/>
  <c r="E32" i="5"/>
  <c r="B15" i="5"/>
  <c r="B33" i="5" s="1"/>
  <c r="C15" i="5"/>
  <c r="C33" i="5" s="1"/>
  <c r="D15" i="5"/>
  <c r="D33" i="5" s="1"/>
  <c r="E15" i="5"/>
  <c r="D37" i="4"/>
  <c r="C37" i="4"/>
  <c r="B37" i="4"/>
  <c r="E37" i="4"/>
  <c r="E15" i="4"/>
  <c r="B15" i="4"/>
  <c r="C15" i="4"/>
  <c r="C38" i="4" s="1"/>
  <c r="D15" i="4"/>
  <c r="D38" i="4" s="1"/>
  <c r="B16" i="3"/>
  <c r="B37" i="3" s="1"/>
  <c r="C16" i="3"/>
  <c r="C37" i="3" s="1"/>
  <c r="D16" i="3"/>
  <c r="D37" i="3" s="1"/>
  <c r="E16" i="3"/>
  <c r="E37" i="3" s="1"/>
  <c r="B32" i="2"/>
  <c r="C32" i="2"/>
  <c r="D32" i="2"/>
  <c r="E32" i="2"/>
  <c r="E33" i="2" s="1"/>
  <c r="D15" i="2"/>
  <c r="B15" i="2"/>
  <c r="B33" i="2" s="1"/>
  <c r="C15" i="2"/>
  <c r="C33" i="2" s="1"/>
  <c r="G52" i="14"/>
  <c r="F42" i="14"/>
  <c r="F3" i="14"/>
  <c r="F4" i="14"/>
  <c r="F5" i="14"/>
  <c r="F6" i="14"/>
  <c r="F8" i="14"/>
  <c r="F9" i="14"/>
  <c r="F12" i="14"/>
  <c r="F13" i="14"/>
  <c r="F14" i="14"/>
  <c r="F15" i="14"/>
  <c r="F18" i="14"/>
  <c r="F19" i="14"/>
  <c r="F20" i="14"/>
  <c r="F21" i="14"/>
  <c r="F22" i="14"/>
  <c r="F23" i="14"/>
  <c r="F24" i="14"/>
  <c r="F25" i="14"/>
  <c r="F27" i="14"/>
  <c r="F28" i="14"/>
  <c r="F31" i="14"/>
  <c r="F32" i="14"/>
  <c r="F36" i="14"/>
  <c r="F38" i="14"/>
  <c r="F39" i="14"/>
  <c r="F40" i="14"/>
  <c r="F43" i="14"/>
  <c r="F44" i="14"/>
  <c r="F45" i="14"/>
  <c r="F48" i="14"/>
  <c r="F49" i="14"/>
  <c r="F50" i="14"/>
  <c r="F51" i="14"/>
  <c r="F54" i="14"/>
  <c r="F55" i="14"/>
  <c r="F57" i="14"/>
  <c r="F58" i="14"/>
  <c r="F60" i="14"/>
  <c r="F61" i="14"/>
  <c r="F62" i="14"/>
  <c r="F64" i="14"/>
  <c r="F65" i="14"/>
  <c r="F66" i="14"/>
  <c r="F67" i="14"/>
  <c r="F69" i="14"/>
  <c r="F70" i="14"/>
  <c r="G53" i="13"/>
  <c r="H53" i="13" s="1"/>
  <c r="G52" i="13"/>
  <c r="H52" i="13" s="1"/>
  <c r="G50" i="13"/>
  <c r="H50" i="13" s="1"/>
  <c r="G49" i="13"/>
  <c r="H49" i="13" s="1"/>
  <c r="G48" i="13"/>
  <c r="H48" i="13" s="1"/>
  <c r="G46" i="13"/>
  <c r="H46" i="13" s="1"/>
  <c r="G45" i="13"/>
  <c r="H45" i="13" s="1"/>
  <c r="G44" i="13"/>
  <c r="H44" i="13" s="1"/>
  <c r="G41" i="13"/>
  <c r="H41" i="13" s="1"/>
  <c r="G40" i="13"/>
  <c r="H40" i="13" s="1"/>
  <c r="G39" i="13"/>
  <c r="H39" i="13" s="1"/>
  <c r="G38" i="13"/>
  <c r="G36" i="13"/>
  <c r="H36" i="13" s="1"/>
  <c r="H35" i="13"/>
  <c r="G35" i="13"/>
  <c r="G34" i="13"/>
  <c r="H34" i="13" s="1"/>
  <c r="H29" i="13"/>
  <c r="G29" i="13"/>
  <c r="G28" i="13"/>
  <c r="H28" i="13" s="1"/>
  <c r="G27" i="13"/>
  <c r="H27" i="13" s="1"/>
  <c r="G26" i="13"/>
  <c r="H26" i="13" s="1"/>
  <c r="G25" i="13"/>
  <c r="H25" i="13" s="1"/>
  <c r="G24" i="13"/>
  <c r="H24" i="13" s="1"/>
  <c r="H23" i="13"/>
  <c r="G23" i="13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G15" i="13"/>
  <c r="H15" i="13" s="1"/>
  <c r="G14" i="13"/>
  <c r="H14" i="13" s="1"/>
  <c r="G13" i="13"/>
  <c r="H13" i="13" s="1"/>
  <c r="G12" i="13"/>
  <c r="H12" i="13" s="1"/>
  <c r="G11" i="13"/>
  <c r="H11" i="13" s="1"/>
  <c r="G9" i="13"/>
  <c r="H9" i="13" s="1"/>
  <c r="G8" i="13"/>
  <c r="G6" i="13"/>
  <c r="H6" i="13" s="1"/>
  <c r="G5" i="13"/>
  <c r="H5" i="13" s="1"/>
  <c r="G4" i="13"/>
  <c r="H4" i="13" s="1"/>
  <c r="G3" i="13"/>
  <c r="H3" i="13" s="1"/>
  <c r="F7" i="13"/>
  <c r="F10" i="13" s="1"/>
  <c r="G10" i="13" s="1"/>
  <c r="H10" i="13" s="1"/>
  <c r="F15" i="13"/>
  <c r="F24" i="13"/>
  <c r="F30" i="13"/>
  <c r="G30" i="13" s="1"/>
  <c r="H30" i="13" s="1"/>
  <c r="F37" i="13"/>
  <c r="G37" i="13" s="1"/>
  <c r="H37" i="13" s="1"/>
  <c r="F42" i="13"/>
  <c r="G42" i="13" s="1"/>
  <c r="H42" i="13" s="1"/>
  <c r="F47" i="13"/>
  <c r="G47" i="13" s="1"/>
  <c r="H47" i="13" s="1"/>
  <c r="F51" i="13"/>
  <c r="G51" i="13" s="1"/>
  <c r="H51" i="13" s="1"/>
  <c r="F54" i="13"/>
  <c r="G54" i="13" s="1"/>
  <c r="H54" i="13" s="1"/>
  <c r="G42" i="12"/>
  <c r="H42" i="12" s="1"/>
  <c r="G41" i="12"/>
  <c r="H41" i="12" s="1"/>
  <c r="G39" i="12"/>
  <c r="H39" i="12" s="1"/>
  <c r="G38" i="12"/>
  <c r="H38" i="12" s="1"/>
  <c r="G37" i="12"/>
  <c r="H37" i="12" s="1"/>
  <c r="G36" i="12"/>
  <c r="H36" i="12" s="1"/>
  <c r="G34" i="12"/>
  <c r="H34" i="12" s="1"/>
  <c r="G33" i="12"/>
  <c r="H33" i="12" s="1"/>
  <c r="G32" i="12"/>
  <c r="H32" i="12" s="1"/>
  <c r="G30" i="12"/>
  <c r="H30" i="12" s="1"/>
  <c r="G29" i="12"/>
  <c r="H29" i="12" s="1"/>
  <c r="G28" i="12"/>
  <c r="H28" i="12" s="1"/>
  <c r="G26" i="12"/>
  <c r="G25" i="12"/>
  <c r="H25" i="12" s="1"/>
  <c r="G24" i="12"/>
  <c r="H24" i="12" s="1"/>
  <c r="G23" i="12"/>
  <c r="H23" i="12" s="1"/>
  <c r="G22" i="12"/>
  <c r="H22" i="12" s="1"/>
  <c r="G20" i="12"/>
  <c r="H20" i="12" s="1"/>
  <c r="G19" i="12"/>
  <c r="H19" i="12" s="1"/>
  <c r="G18" i="12"/>
  <c r="H18" i="12" s="1"/>
  <c r="G17" i="12"/>
  <c r="H17" i="12" s="1"/>
  <c r="G14" i="12"/>
  <c r="H14" i="12" s="1"/>
  <c r="G13" i="12"/>
  <c r="H13" i="12" s="1"/>
  <c r="G12" i="12"/>
  <c r="H12" i="12" s="1"/>
  <c r="G11" i="12"/>
  <c r="H11" i="12" s="1"/>
  <c r="G9" i="12"/>
  <c r="H9" i="12" s="1"/>
  <c r="G8" i="12"/>
  <c r="G7" i="12"/>
  <c r="H7" i="12" s="1"/>
  <c r="G6" i="12"/>
  <c r="H6" i="12" s="1"/>
  <c r="G5" i="12"/>
  <c r="H5" i="12" s="1"/>
  <c r="G4" i="12"/>
  <c r="H4" i="12" s="1"/>
  <c r="H3" i="12"/>
  <c r="G3" i="12"/>
  <c r="F7" i="12"/>
  <c r="F10" i="12" s="1"/>
  <c r="G10" i="12" s="1"/>
  <c r="H10" i="12" s="1"/>
  <c r="F15" i="12"/>
  <c r="G15" i="12" s="1"/>
  <c r="H15" i="12" s="1"/>
  <c r="F21" i="12"/>
  <c r="F25" i="12"/>
  <c r="F31" i="12"/>
  <c r="G31" i="12" s="1"/>
  <c r="H31" i="12" s="1"/>
  <c r="F35" i="12"/>
  <c r="G35" i="12" s="1"/>
  <c r="H35" i="12" s="1"/>
  <c r="F40" i="12"/>
  <c r="G40" i="12" s="1"/>
  <c r="H40" i="12" s="1"/>
  <c r="F43" i="12"/>
  <c r="G43" i="12" s="1"/>
  <c r="H43" i="12" s="1"/>
  <c r="G54" i="8"/>
  <c r="H54" i="8" s="1"/>
  <c r="G53" i="8"/>
  <c r="H53" i="8" s="1"/>
  <c r="G52" i="8"/>
  <c r="H52" i="8" s="1"/>
  <c r="G51" i="8"/>
  <c r="H51" i="8" s="1"/>
  <c r="G50" i="8"/>
  <c r="H50" i="8" s="1"/>
  <c r="G49" i="8"/>
  <c r="H49" i="8" s="1"/>
  <c r="G48" i="8"/>
  <c r="H48" i="8" s="1"/>
  <c r="G47" i="8"/>
  <c r="H47" i="8" s="1"/>
  <c r="G46" i="8"/>
  <c r="H46" i="8" s="1"/>
  <c r="G45" i="8"/>
  <c r="H45" i="8" s="1"/>
  <c r="G44" i="8"/>
  <c r="H44" i="8" s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5" i="8"/>
  <c r="H25" i="8" s="1"/>
  <c r="G24" i="8"/>
  <c r="H24" i="8" s="1"/>
  <c r="G22" i="8"/>
  <c r="H22" i="8" s="1"/>
  <c r="G21" i="8"/>
  <c r="H21" i="8" s="1"/>
  <c r="G19" i="8"/>
  <c r="H19" i="8" s="1"/>
  <c r="G18" i="8"/>
  <c r="H18" i="8" s="1"/>
  <c r="G16" i="8"/>
  <c r="H16" i="8" s="1"/>
  <c r="G15" i="8"/>
  <c r="H15" i="8" s="1"/>
  <c r="G14" i="8"/>
  <c r="H14" i="8" s="1"/>
  <c r="G13" i="8"/>
  <c r="H13" i="8" s="1"/>
  <c r="G12" i="8"/>
  <c r="H12" i="8" s="1"/>
  <c r="G10" i="8"/>
  <c r="G9" i="8"/>
  <c r="H9" i="8" s="1"/>
  <c r="G8" i="8"/>
  <c r="G6" i="8"/>
  <c r="H6" i="8" s="1"/>
  <c r="G5" i="8"/>
  <c r="H5" i="8" s="1"/>
  <c r="G4" i="8"/>
  <c r="H4" i="8" s="1"/>
  <c r="G3" i="8"/>
  <c r="H3" i="8" s="1"/>
  <c r="F7" i="8"/>
  <c r="F11" i="8" s="1"/>
  <c r="G11" i="8" s="1"/>
  <c r="H11" i="8" s="1"/>
  <c r="F16" i="8"/>
  <c r="F23" i="8"/>
  <c r="G23" i="8" s="1"/>
  <c r="H23" i="8" s="1"/>
  <c r="F26" i="8"/>
  <c r="G26" i="8" s="1"/>
  <c r="H26" i="8" s="1"/>
  <c r="F30" i="8"/>
  <c r="F34" i="8"/>
  <c r="G34" i="8" s="1"/>
  <c r="H34" i="8" s="1"/>
  <c r="F43" i="8"/>
  <c r="G43" i="8" s="1"/>
  <c r="H43" i="8" s="1"/>
  <c r="F47" i="8"/>
  <c r="F52" i="8"/>
  <c r="F55" i="8"/>
  <c r="G55" i="8" s="1"/>
  <c r="H55" i="8" s="1"/>
  <c r="G54" i="11"/>
  <c r="H54" i="11" s="1"/>
  <c r="G53" i="11"/>
  <c r="H53" i="11" s="1"/>
  <c r="G51" i="11"/>
  <c r="H51" i="11" s="1"/>
  <c r="G50" i="11"/>
  <c r="H50" i="11" s="1"/>
  <c r="G49" i="11"/>
  <c r="H49" i="11" s="1"/>
  <c r="G47" i="11"/>
  <c r="H47" i="11" s="1"/>
  <c r="G46" i="11"/>
  <c r="H46" i="11" s="1"/>
  <c r="G45" i="11"/>
  <c r="H45" i="11" s="1"/>
  <c r="G44" i="11"/>
  <c r="G43" i="11"/>
  <c r="G42" i="11"/>
  <c r="G40" i="11"/>
  <c r="H40" i="11" s="1"/>
  <c r="G39" i="11"/>
  <c r="H39" i="11" s="1"/>
  <c r="G38" i="11"/>
  <c r="G37" i="11"/>
  <c r="H37" i="11" s="1"/>
  <c r="G35" i="11"/>
  <c r="G33" i="11"/>
  <c r="H33" i="11" s="1"/>
  <c r="G32" i="11"/>
  <c r="H32" i="11" s="1"/>
  <c r="G31" i="11"/>
  <c r="H31" i="11" s="1"/>
  <c r="G29" i="11"/>
  <c r="H29" i="11" s="1"/>
  <c r="G28" i="11"/>
  <c r="H28" i="11" s="1"/>
  <c r="G26" i="11"/>
  <c r="H26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G7" i="11"/>
  <c r="H7" i="11" s="1"/>
  <c r="G6" i="11"/>
  <c r="H6" i="11" s="1"/>
  <c r="G5" i="11"/>
  <c r="H5" i="11" s="1"/>
  <c r="G4" i="11"/>
  <c r="H4" i="11" s="1"/>
  <c r="G3" i="11"/>
  <c r="H3" i="11" s="1"/>
  <c r="F7" i="11"/>
  <c r="F10" i="11" s="1"/>
  <c r="F15" i="11"/>
  <c r="G15" i="11" s="1"/>
  <c r="H15" i="11" s="1"/>
  <c r="F25" i="11"/>
  <c r="G25" i="11" s="1"/>
  <c r="H25" i="11" s="1"/>
  <c r="F30" i="11"/>
  <c r="G30" i="11" s="1"/>
  <c r="H30" i="11" s="1"/>
  <c r="F34" i="11"/>
  <c r="G34" i="11" s="1"/>
  <c r="H34" i="11" s="1"/>
  <c r="F41" i="11"/>
  <c r="G41" i="11" s="1"/>
  <c r="H41" i="11" s="1"/>
  <c r="F44" i="11"/>
  <c r="F48" i="11"/>
  <c r="G48" i="11" s="1"/>
  <c r="H48" i="11" s="1"/>
  <c r="F52" i="11"/>
  <c r="G52" i="11" s="1"/>
  <c r="H52" i="11" s="1"/>
  <c r="F55" i="11"/>
  <c r="G55" i="11" s="1"/>
  <c r="H55" i="11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2" i="10"/>
  <c r="H42" i="10" s="1"/>
  <c r="G41" i="10"/>
  <c r="H41" i="10" s="1"/>
  <c r="G40" i="10"/>
  <c r="H40" i="10" s="1"/>
  <c r="G38" i="10"/>
  <c r="H38" i="10" s="1"/>
  <c r="G37" i="10"/>
  <c r="H37" i="10" s="1"/>
  <c r="G36" i="10"/>
  <c r="H36" i="10" s="1"/>
  <c r="G35" i="10"/>
  <c r="H35" i="10" s="1"/>
  <c r="G33" i="10"/>
  <c r="G31" i="10"/>
  <c r="H31" i="10" s="1"/>
  <c r="G30" i="10"/>
  <c r="H30" i="10" s="1"/>
  <c r="G29" i="10"/>
  <c r="H29" i="10" s="1"/>
  <c r="G27" i="10"/>
  <c r="H27" i="10" s="1"/>
  <c r="G26" i="10"/>
  <c r="H26" i="10" s="1"/>
  <c r="G25" i="10"/>
  <c r="H25" i="10" s="1"/>
  <c r="G24" i="10"/>
  <c r="H24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4" i="10"/>
  <c r="H14" i="10" s="1"/>
  <c r="G13" i="10"/>
  <c r="H13" i="10" s="1"/>
  <c r="G12" i="10"/>
  <c r="H12" i="10" s="1"/>
  <c r="G11" i="10"/>
  <c r="H11" i="10" s="1"/>
  <c r="G9" i="10"/>
  <c r="H9" i="10" s="1"/>
  <c r="G8" i="10"/>
  <c r="G7" i="10"/>
  <c r="H7" i="10" s="1"/>
  <c r="G6" i="10"/>
  <c r="H6" i="10" s="1"/>
  <c r="G5" i="10"/>
  <c r="H5" i="10" s="1"/>
  <c r="G4" i="10"/>
  <c r="H4" i="10" s="1"/>
  <c r="G3" i="10"/>
  <c r="H3" i="10" s="1"/>
  <c r="F7" i="10"/>
  <c r="F10" i="10" s="1"/>
  <c r="G10" i="10" s="1"/>
  <c r="H10" i="10" s="1"/>
  <c r="F15" i="10"/>
  <c r="G15" i="10" s="1"/>
  <c r="H15" i="10" s="1"/>
  <c r="F23" i="10"/>
  <c r="G23" i="10" s="1"/>
  <c r="H23" i="10" s="1"/>
  <c r="F28" i="10"/>
  <c r="F32" i="10"/>
  <c r="G32" i="10" s="1"/>
  <c r="H32" i="10" s="1"/>
  <c r="F39" i="10"/>
  <c r="G39" i="10" s="1"/>
  <c r="H39" i="10" s="1"/>
  <c r="F43" i="10"/>
  <c r="F47" i="10"/>
  <c r="F50" i="10"/>
  <c r="G50" i="10" s="1"/>
  <c r="H50" i="10" s="1"/>
  <c r="G49" i="9"/>
  <c r="H49" i="9" s="1"/>
  <c r="G48" i="9"/>
  <c r="H48" i="9" s="1"/>
  <c r="G46" i="9"/>
  <c r="H46" i="9" s="1"/>
  <c r="G45" i="9"/>
  <c r="H45" i="9" s="1"/>
  <c r="G44" i="9"/>
  <c r="H44" i="9" s="1"/>
  <c r="G42" i="9"/>
  <c r="H42" i="9" s="1"/>
  <c r="G41" i="9"/>
  <c r="H41" i="9" s="1"/>
  <c r="G40" i="9"/>
  <c r="H40" i="9" s="1"/>
  <c r="G38" i="9"/>
  <c r="H38" i="9" s="1"/>
  <c r="H37" i="9"/>
  <c r="G37" i="9"/>
  <c r="G35" i="9"/>
  <c r="H35" i="9" s="1"/>
  <c r="G34" i="9"/>
  <c r="H34" i="9" s="1"/>
  <c r="G33" i="9"/>
  <c r="H33" i="9" s="1"/>
  <c r="G31" i="9"/>
  <c r="H31" i="9" s="1"/>
  <c r="H29" i="9"/>
  <c r="G29" i="9"/>
  <c r="G28" i="9"/>
  <c r="H28" i="9" s="1"/>
  <c r="G27" i="9"/>
  <c r="H27" i="9" s="1"/>
  <c r="G25" i="9"/>
  <c r="H25" i="9" s="1"/>
  <c r="G24" i="9"/>
  <c r="H24" i="9" s="1"/>
  <c r="G21" i="9"/>
  <c r="H21" i="9" s="1"/>
  <c r="G20" i="9"/>
  <c r="H20" i="9" s="1"/>
  <c r="G19" i="9"/>
  <c r="H19" i="9" s="1"/>
  <c r="G18" i="9"/>
  <c r="H18" i="9" s="1"/>
  <c r="G17" i="9"/>
  <c r="H17" i="9" s="1"/>
  <c r="G14" i="9"/>
  <c r="H14" i="9" s="1"/>
  <c r="G13" i="9"/>
  <c r="H13" i="9" s="1"/>
  <c r="G12" i="9"/>
  <c r="H12" i="9" s="1"/>
  <c r="G11" i="9"/>
  <c r="H11" i="9" s="1"/>
  <c r="G9" i="9"/>
  <c r="H9" i="9" s="1"/>
  <c r="G8" i="9"/>
  <c r="G6" i="9"/>
  <c r="H6" i="9" s="1"/>
  <c r="G5" i="9"/>
  <c r="H5" i="9" s="1"/>
  <c r="G4" i="9"/>
  <c r="H4" i="9" s="1"/>
  <c r="G3" i="9"/>
  <c r="H3" i="9" s="1"/>
  <c r="F7" i="9"/>
  <c r="F10" i="9" s="1"/>
  <c r="G10" i="9" s="1"/>
  <c r="H10" i="9" s="1"/>
  <c r="F15" i="9"/>
  <c r="G15" i="9" s="1"/>
  <c r="H15" i="9" s="1"/>
  <c r="F22" i="9"/>
  <c r="F23" i="9" s="1"/>
  <c r="G23" i="9" s="1"/>
  <c r="H23" i="9" s="1"/>
  <c r="F26" i="9"/>
  <c r="G26" i="9" s="1"/>
  <c r="H26" i="9" s="1"/>
  <c r="F30" i="9"/>
  <c r="G30" i="9" s="1"/>
  <c r="H30" i="9" s="1"/>
  <c r="F36" i="9"/>
  <c r="G36" i="9" s="1"/>
  <c r="H36" i="9" s="1"/>
  <c r="F39" i="9"/>
  <c r="G39" i="9" s="1"/>
  <c r="H39" i="9" s="1"/>
  <c r="F43" i="9"/>
  <c r="G43" i="9" s="1"/>
  <c r="H43" i="9" s="1"/>
  <c r="F47" i="9"/>
  <c r="G47" i="9" s="1"/>
  <c r="H47" i="9" s="1"/>
  <c r="F50" i="9"/>
  <c r="G50" i="9" s="1"/>
  <c r="H50" i="9" s="1"/>
  <c r="F46" i="14" l="1"/>
  <c r="G43" i="13"/>
  <c r="H43" i="13" s="1"/>
  <c r="G7" i="13"/>
  <c r="H7" i="13" s="1"/>
  <c r="F27" i="12"/>
  <c r="G27" i="12" s="1"/>
  <c r="H27" i="12" s="1"/>
  <c r="G21" i="12"/>
  <c r="H21" i="12" s="1"/>
  <c r="F16" i="12"/>
  <c r="G16" i="12" s="1"/>
  <c r="H16" i="12" s="1"/>
  <c r="F53" i="14"/>
  <c r="G7" i="8"/>
  <c r="H7" i="8" s="1"/>
  <c r="F56" i="11"/>
  <c r="G56" i="11" s="1"/>
  <c r="H56" i="11" s="1"/>
  <c r="F33" i="14"/>
  <c r="F34" i="14" s="1"/>
  <c r="F16" i="11"/>
  <c r="G16" i="11" s="1"/>
  <c r="H16" i="11" s="1"/>
  <c r="F51" i="10"/>
  <c r="G51" i="10" s="1"/>
  <c r="H51" i="10" s="1"/>
  <c r="G43" i="10"/>
  <c r="H43" i="10" s="1"/>
  <c r="F34" i="10"/>
  <c r="G34" i="10" s="1"/>
  <c r="H34" i="10" s="1"/>
  <c r="G28" i="10"/>
  <c r="H28" i="10" s="1"/>
  <c r="F26" i="14"/>
  <c r="F16" i="10"/>
  <c r="G16" i="10" s="1"/>
  <c r="H16" i="10" s="1"/>
  <c r="F59" i="14"/>
  <c r="F37" i="14"/>
  <c r="G22" i="9"/>
  <c r="H22" i="9" s="1"/>
  <c r="G7" i="9"/>
  <c r="H7" i="9" s="1"/>
  <c r="E33" i="5"/>
  <c r="E38" i="4"/>
  <c r="B38" i="4"/>
  <c r="D33" i="2"/>
  <c r="E24" i="7"/>
  <c r="E15" i="7"/>
  <c r="E7" i="7"/>
  <c r="E37" i="7"/>
  <c r="E34" i="7"/>
  <c r="E28" i="7"/>
  <c r="F71" i="14"/>
  <c r="F7" i="14"/>
  <c r="F11" i="14" s="1"/>
  <c r="F68" i="14"/>
  <c r="F63" i="14"/>
  <c r="F16" i="14"/>
  <c r="F56" i="14"/>
  <c r="F41" i="14"/>
  <c r="G55" i="13"/>
  <c r="H55" i="13" s="1"/>
  <c r="F16" i="13"/>
  <c r="F44" i="12"/>
  <c r="G44" i="12" s="1"/>
  <c r="H44" i="12" s="1"/>
  <c r="F56" i="8"/>
  <c r="G56" i="8" s="1"/>
  <c r="H56" i="8" s="1"/>
  <c r="G35" i="8"/>
  <c r="H35" i="8" s="1"/>
  <c r="F17" i="8"/>
  <c r="G17" i="8" s="1"/>
  <c r="H17" i="8" s="1"/>
  <c r="F52" i="10"/>
  <c r="G52" i="10" s="1"/>
  <c r="H52" i="10" s="1"/>
  <c r="F51" i="9"/>
  <c r="G51" i="9" s="1"/>
  <c r="H51" i="9" s="1"/>
  <c r="F32" i="9"/>
  <c r="G32" i="9" s="1"/>
  <c r="H32" i="9" s="1"/>
  <c r="F16" i="9"/>
  <c r="G16" i="9" s="1"/>
  <c r="H16" i="9" s="1"/>
  <c r="G56" i="13" l="1"/>
  <c r="H56" i="13" s="1"/>
  <c r="G16" i="13"/>
  <c r="H16" i="13" s="1"/>
  <c r="F45" i="12"/>
  <c r="G45" i="12" s="1"/>
  <c r="H45" i="12" s="1"/>
  <c r="F47" i="14"/>
  <c r="F57" i="11"/>
  <c r="G57" i="11" s="1"/>
  <c r="H57" i="11" s="1"/>
  <c r="G36" i="11"/>
  <c r="H36" i="11" s="1"/>
  <c r="F17" i="14"/>
  <c r="F52" i="9"/>
  <c r="G52" i="9" s="1"/>
  <c r="H52" i="9" s="1"/>
  <c r="E30" i="7"/>
  <c r="E38" i="7"/>
  <c r="F57" i="8"/>
  <c r="G57" i="8" s="1"/>
  <c r="H57" i="8" s="1"/>
  <c r="F73" i="14" l="1"/>
  <c r="G34" i="6"/>
  <c r="H34" i="6" s="1"/>
  <c r="G33" i="6"/>
  <c r="H33" i="6" s="1"/>
  <c r="G31" i="6"/>
  <c r="H31" i="6" s="1"/>
  <c r="G30" i="6"/>
  <c r="H30" i="6" s="1"/>
  <c r="G29" i="6"/>
  <c r="H29" i="6" s="1"/>
  <c r="G27" i="6"/>
  <c r="H27" i="6" s="1"/>
  <c r="G25" i="6"/>
  <c r="H25" i="6" s="1"/>
  <c r="G24" i="6"/>
  <c r="H24" i="6" s="1"/>
  <c r="G23" i="6"/>
  <c r="H23" i="6" s="1"/>
  <c r="G19" i="6"/>
  <c r="H19" i="6" s="1"/>
  <c r="G18" i="6"/>
  <c r="H18" i="6" s="1"/>
  <c r="G17" i="6"/>
  <c r="H17" i="6" s="1"/>
  <c r="G14" i="6"/>
  <c r="H14" i="6" s="1"/>
  <c r="G13" i="6"/>
  <c r="H13" i="6" s="1"/>
  <c r="G12" i="6"/>
  <c r="H12" i="6" s="1"/>
  <c r="G11" i="6"/>
  <c r="H11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F7" i="6"/>
  <c r="F10" i="6"/>
  <c r="G10" i="6" s="1"/>
  <c r="H10" i="6" s="1"/>
  <c r="F15" i="6"/>
  <c r="G15" i="6" s="1"/>
  <c r="H15" i="6" s="1"/>
  <c r="F19" i="6"/>
  <c r="G28" i="6" s="1"/>
  <c r="H28" i="6" s="1"/>
  <c r="F26" i="6"/>
  <c r="G26" i="6" s="1"/>
  <c r="H26" i="6" s="1"/>
  <c r="F32" i="6"/>
  <c r="G32" i="6" s="1"/>
  <c r="H32" i="6" s="1"/>
  <c r="F35" i="6"/>
  <c r="G35" i="6" s="1"/>
  <c r="H35" i="6" s="1"/>
  <c r="G30" i="5"/>
  <c r="H30" i="5" s="1"/>
  <c r="G29" i="5"/>
  <c r="H29" i="5" s="1"/>
  <c r="G27" i="5"/>
  <c r="H27" i="5" s="1"/>
  <c r="G26" i="5"/>
  <c r="H26" i="5" s="1"/>
  <c r="G25" i="5"/>
  <c r="H25" i="5" s="1"/>
  <c r="G23" i="5"/>
  <c r="H23" i="5" s="1"/>
  <c r="G21" i="5"/>
  <c r="H21" i="5" s="1"/>
  <c r="G20" i="5"/>
  <c r="H20" i="5" s="1"/>
  <c r="G19" i="5"/>
  <c r="H19" i="5" s="1"/>
  <c r="G17" i="5"/>
  <c r="H17" i="5" s="1"/>
  <c r="G16" i="5"/>
  <c r="H16" i="5" s="1"/>
  <c r="G13" i="5"/>
  <c r="H13" i="5" s="1"/>
  <c r="G12" i="5"/>
  <c r="H12" i="5" s="1"/>
  <c r="G11" i="5"/>
  <c r="H11" i="5" s="1"/>
  <c r="G10" i="5"/>
  <c r="H10" i="5" s="1"/>
  <c r="G8" i="5"/>
  <c r="H8" i="5" s="1"/>
  <c r="G6" i="5"/>
  <c r="H6" i="5" s="1"/>
  <c r="G5" i="5"/>
  <c r="H5" i="5" s="1"/>
  <c r="G4" i="5"/>
  <c r="H4" i="5" s="1"/>
  <c r="G3" i="5"/>
  <c r="H3" i="5" s="1"/>
  <c r="F7" i="5"/>
  <c r="F14" i="5"/>
  <c r="G14" i="5" s="1"/>
  <c r="H14" i="5" s="1"/>
  <c r="F18" i="5"/>
  <c r="F22" i="5"/>
  <c r="G22" i="5" s="1"/>
  <c r="H22" i="5" s="1"/>
  <c r="F28" i="5"/>
  <c r="G28" i="5" s="1"/>
  <c r="H28" i="5" s="1"/>
  <c r="F31" i="5"/>
  <c r="G31" i="5" s="1"/>
  <c r="H31" i="5" s="1"/>
  <c r="G35" i="4"/>
  <c r="H35" i="4" s="1"/>
  <c r="G34" i="4"/>
  <c r="H34" i="4" s="1"/>
  <c r="G32" i="4"/>
  <c r="H32" i="4" s="1"/>
  <c r="G31" i="4"/>
  <c r="H31" i="4" s="1"/>
  <c r="G30" i="4"/>
  <c r="H30" i="4" s="1"/>
  <c r="H28" i="4"/>
  <c r="G28" i="4"/>
  <c r="G26" i="4"/>
  <c r="H26" i="4" s="1"/>
  <c r="G25" i="4"/>
  <c r="H25" i="4" s="1"/>
  <c r="G24" i="4"/>
  <c r="H24" i="4" s="1"/>
  <c r="G22" i="4"/>
  <c r="H22" i="4" s="1"/>
  <c r="G21" i="4"/>
  <c r="H21" i="4" s="1"/>
  <c r="G18" i="4"/>
  <c r="H18" i="4" s="1"/>
  <c r="G17" i="4"/>
  <c r="H17" i="4" s="1"/>
  <c r="G13" i="4"/>
  <c r="H13" i="4" s="1"/>
  <c r="G12" i="4"/>
  <c r="H12" i="4" s="1"/>
  <c r="G11" i="4"/>
  <c r="H11" i="4" s="1"/>
  <c r="G10" i="4"/>
  <c r="H10" i="4" s="1"/>
  <c r="G8" i="4"/>
  <c r="H8" i="4" s="1"/>
  <c r="G6" i="4"/>
  <c r="H6" i="4" s="1"/>
  <c r="G5" i="4"/>
  <c r="H5" i="4" s="1"/>
  <c r="G4" i="4"/>
  <c r="H4" i="4" s="1"/>
  <c r="G3" i="4"/>
  <c r="H3" i="4" s="1"/>
  <c r="F7" i="4"/>
  <c r="F9" i="4" s="1"/>
  <c r="F14" i="4"/>
  <c r="G14" i="4" s="1"/>
  <c r="H14" i="4" s="1"/>
  <c r="G20" i="4"/>
  <c r="H20" i="4" s="1"/>
  <c r="F23" i="4"/>
  <c r="G23" i="4" s="1"/>
  <c r="H23" i="4" s="1"/>
  <c r="F27" i="4"/>
  <c r="G27" i="4" s="1"/>
  <c r="H27" i="4" s="1"/>
  <c r="F33" i="4"/>
  <c r="G33" i="4" s="1"/>
  <c r="H33" i="4" s="1"/>
  <c r="F36" i="4"/>
  <c r="G34" i="3"/>
  <c r="H34" i="3" s="1"/>
  <c r="G33" i="3"/>
  <c r="H33" i="3" s="1"/>
  <c r="G31" i="3"/>
  <c r="H31" i="3" s="1"/>
  <c r="G30" i="3"/>
  <c r="H30" i="3" s="1"/>
  <c r="G29" i="3"/>
  <c r="H29" i="3" s="1"/>
  <c r="G27" i="3"/>
  <c r="G26" i="3"/>
  <c r="H26" i="3" s="1"/>
  <c r="G25" i="3"/>
  <c r="H25" i="3" s="1"/>
  <c r="G24" i="3"/>
  <c r="H24" i="3" s="1"/>
  <c r="G23" i="3"/>
  <c r="H23" i="3" s="1"/>
  <c r="G22" i="3"/>
  <c r="G21" i="3"/>
  <c r="G20" i="3"/>
  <c r="G18" i="3"/>
  <c r="H18" i="3" s="1"/>
  <c r="G17" i="3"/>
  <c r="H17" i="3" s="1"/>
  <c r="G14" i="3"/>
  <c r="H14" i="3" s="1"/>
  <c r="G13" i="3"/>
  <c r="H13" i="3" s="1"/>
  <c r="G12" i="3"/>
  <c r="H12" i="3" s="1"/>
  <c r="G11" i="3"/>
  <c r="H11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F7" i="3"/>
  <c r="F10" i="3" s="1"/>
  <c r="G10" i="3" s="1"/>
  <c r="H10" i="3" s="1"/>
  <c r="F15" i="3"/>
  <c r="G15" i="3" s="1"/>
  <c r="H15" i="3" s="1"/>
  <c r="F19" i="3"/>
  <c r="G19" i="3" s="1"/>
  <c r="H19" i="3" s="1"/>
  <c r="F26" i="3"/>
  <c r="F32" i="3"/>
  <c r="G32" i="3" s="1"/>
  <c r="H32" i="3" s="1"/>
  <c r="F35" i="3"/>
  <c r="G35" i="3" s="1"/>
  <c r="H35" i="3" s="1"/>
  <c r="G23" i="2"/>
  <c r="G30" i="2"/>
  <c r="H30" i="2" s="1"/>
  <c r="G29" i="2"/>
  <c r="H29" i="2" s="1"/>
  <c r="G27" i="2"/>
  <c r="H27" i="2" s="1"/>
  <c r="G26" i="2"/>
  <c r="H26" i="2" s="1"/>
  <c r="G25" i="2"/>
  <c r="H25" i="2" s="1"/>
  <c r="G21" i="2"/>
  <c r="H21" i="2" s="1"/>
  <c r="G20" i="2"/>
  <c r="H20" i="2" s="1"/>
  <c r="G19" i="2"/>
  <c r="H19" i="2" s="1"/>
  <c r="G17" i="2"/>
  <c r="H17" i="2" s="1"/>
  <c r="G16" i="2"/>
  <c r="H16" i="2" s="1"/>
  <c r="G13" i="2"/>
  <c r="H13" i="2" s="1"/>
  <c r="G12" i="2"/>
  <c r="H12" i="2" s="1"/>
  <c r="G11" i="2"/>
  <c r="H11" i="2" s="1"/>
  <c r="G10" i="2"/>
  <c r="H10" i="2" s="1"/>
  <c r="G8" i="2"/>
  <c r="H8" i="2" s="1"/>
  <c r="G6" i="2"/>
  <c r="H6" i="2" s="1"/>
  <c r="G5" i="2"/>
  <c r="H5" i="2" s="1"/>
  <c r="G4" i="2"/>
  <c r="H4" i="2" s="1"/>
  <c r="G3" i="2"/>
  <c r="H3" i="2" s="1"/>
  <c r="F7" i="2"/>
  <c r="F14" i="2"/>
  <c r="F18" i="2"/>
  <c r="F22" i="2"/>
  <c r="F28" i="2"/>
  <c r="F31" i="2"/>
  <c r="E36" i="1"/>
  <c r="E33" i="1"/>
  <c r="E27" i="1"/>
  <c r="E23" i="1"/>
  <c r="E29" i="1" s="1"/>
  <c r="E19" i="1"/>
  <c r="E20" i="1" s="1"/>
  <c r="E14" i="1"/>
  <c r="E7" i="1"/>
  <c r="F24" i="5" l="1"/>
  <c r="G24" i="5" s="1"/>
  <c r="H24" i="5" s="1"/>
  <c r="G18" i="5"/>
  <c r="H18" i="5" s="1"/>
  <c r="G7" i="5"/>
  <c r="H7" i="5" s="1"/>
  <c r="F37" i="4"/>
  <c r="G37" i="4" s="1"/>
  <c r="H37" i="4" s="1"/>
  <c r="G19" i="4"/>
  <c r="H19" i="4" s="1"/>
  <c r="G7" i="4"/>
  <c r="G36" i="4"/>
  <c r="H36" i="4" s="1"/>
  <c r="F24" i="2"/>
  <c r="F32" i="2"/>
  <c r="E15" i="1"/>
  <c r="E37" i="1"/>
  <c r="E39" i="7"/>
  <c r="F36" i="6"/>
  <c r="G36" i="6" s="1"/>
  <c r="H36" i="6" s="1"/>
  <c r="F16" i="6"/>
  <c r="G16" i="6" s="1"/>
  <c r="H16" i="6" s="1"/>
  <c r="F32" i="5"/>
  <c r="G32" i="5" s="1"/>
  <c r="H32" i="5" s="1"/>
  <c r="F15" i="5"/>
  <c r="G29" i="4"/>
  <c r="H29" i="4" s="1"/>
  <c r="F15" i="4"/>
  <c r="G15" i="4" s="1"/>
  <c r="H15" i="4" s="1"/>
  <c r="F36" i="3"/>
  <c r="G36" i="3" s="1"/>
  <c r="H36" i="3" s="1"/>
  <c r="F28" i="3"/>
  <c r="G28" i="3" s="1"/>
  <c r="H28" i="3" s="1"/>
  <c r="F16" i="3"/>
  <c r="F15" i="2"/>
  <c r="G69" i="14"/>
  <c r="H69" i="14" s="1"/>
  <c r="G70" i="14"/>
  <c r="H70" i="14" s="1"/>
  <c r="G66" i="14"/>
  <c r="H66" i="14" s="1"/>
  <c r="G67" i="14"/>
  <c r="H67" i="14" s="1"/>
  <c r="G65" i="14"/>
  <c r="H65" i="14" s="1"/>
  <c r="G64" i="14"/>
  <c r="H64" i="14" s="1"/>
  <c r="G60" i="14"/>
  <c r="H60" i="14" s="1"/>
  <c r="G61" i="14"/>
  <c r="H61" i="14" s="1"/>
  <c r="G62" i="14"/>
  <c r="H62" i="14" s="1"/>
  <c r="G57" i="14"/>
  <c r="H57" i="14" s="1"/>
  <c r="G58" i="14"/>
  <c r="H58" i="14" s="1"/>
  <c r="G55" i="14"/>
  <c r="H55" i="14" s="1"/>
  <c r="G54" i="14"/>
  <c r="H54" i="14" s="1"/>
  <c r="G48" i="14"/>
  <c r="H48" i="14" s="1"/>
  <c r="G49" i="14"/>
  <c r="H49" i="14" s="1"/>
  <c r="G50" i="14"/>
  <c r="H50" i="14" s="1"/>
  <c r="G51" i="14"/>
  <c r="H51" i="14" s="1"/>
  <c r="G27" i="14"/>
  <c r="H27" i="14" s="1"/>
  <c r="G28" i="14"/>
  <c r="H28" i="14" s="1"/>
  <c r="G29" i="14"/>
  <c r="H29" i="14" s="1"/>
  <c r="G30" i="14"/>
  <c r="H30" i="14" s="1"/>
  <c r="G31" i="14"/>
  <c r="H31" i="14" s="1"/>
  <c r="G32" i="14"/>
  <c r="H32" i="14" s="1"/>
  <c r="G35" i="14"/>
  <c r="H35" i="14" s="1"/>
  <c r="G36" i="14"/>
  <c r="H36" i="14" s="1"/>
  <c r="G38" i="14"/>
  <c r="H38" i="14" s="1"/>
  <c r="G39" i="14"/>
  <c r="H39" i="14" s="1"/>
  <c r="G40" i="14"/>
  <c r="H40" i="14" s="1"/>
  <c r="G42" i="14"/>
  <c r="H42" i="14" s="1"/>
  <c r="G43" i="14"/>
  <c r="H43" i="14" s="1"/>
  <c r="G44" i="14"/>
  <c r="H44" i="14" s="1"/>
  <c r="G45" i="14"/>
  <c r="H45" i="14" s="1"/>
  <c r="G19" i="14"/>
  <c r="H19" i="14" s="1"/>
  <c r="G18" i="14"/>
  <c r="H18" i="14" s="1"/>
  <c r="G20" i="14"/>
  <c r="H20" i="14" s="1"/>
  <c r="G21" i="14"/>
  <c r="H21" i="14" s="1"/>
  <c r="G22" i="14"/>
  <c r="H22" i="14" s="1"/>
  <c r="G23" i="14"/>
  <c r="H23" i="14" s="1"/>
  <c r="G24" i="14"/>
  <c r="H24" i="14" s="1"/>
  <c r="G25" i="14"/>
  <c r="H25" i="14" s="1"/>
  <c r="G3" i="14"/>
  <c r="H3" i="14" s="1"/>
  <c r="G4" i="14"/>
  <c r="H4" i="14" s="1"/>
  <c r="G5" i="14"/>
  <c r="H5" i="14" s="1"/>
  <c r="G6" i="14"/>
  <c r="H6" i="14" s="1"/>
  <c r="G8" i="14"/>
  <c r="G9" i="14"/>
  <c r="H9" i="14" s="1"/>
  <c r="G12" i="14"/>
  <c r="H12" i="14" s="1"/>
  <c r="G13" i="14"/>
  <c r="H13" i="14" s="1"/>
  <c r="G14" i="14"/>
  <c r="H14" i="14" s="1"/>
  <c r="G15" i="14"/>
  <c r="H15" i="14" s="1"/>
  <c r="G31" i="2"/>
  <c r="H31" i="2" s="1"/>
  <c r="G28" i="2"/>
  <c r="H28" i="2" s="1"/>
  <c r="G22" i="2"/>
  <c r="H22" i="2" s="1"/>
  <c r="G14" i="2"/>
  <c r="H14" i="2" s="1"/>
  <c r="D36" i="1"/>
  <c r="D33" i="1"/>
  <c r="D27" i="1"/>
  <c r="D23" i="1"/>
  <c r="D14" i="1"/>
  <c r="D7" i="1"/>
  <c r="D19" i="1"/>
  <c r="F37" i="6" l="1"/>
  <c r="G37" i="6" s="1"/>
  <c r="H37" i="6" s="1"/>
  <c r="F33" i="5"/>
  <c r="G33" i="5" s="1"/>
  <c r="H33" i="5" s="1"/>
  <c r="G15" i="5"/>
  <c r="H15" i="5" s="1"/>
  <c r="H7" i="4"/>
  <c r="H9" i="4" s="1"/>
  <c r="G9" i="4"/>
  <c r="F37" i="3"/>
  <c r="G37" i="3" s="1"/>
  <c r="H37" i="3" s="1"/>
  <c r="G16" i="3"/>
  <c r="H16" i="3" s="1"/>
  <c r="F33" i="2"/>
  <c r="E38" i="1"/>
  <c r="G56" i="14"/>
  <c r="H56" i="14" s="1"/>
  <c r="G26" i="14"/>
  <c r="H26" i="14" s="1"/>
  <c r="G59" i="14"/>
  <c r="H59" i="14" s="1"/>
  <c r="F38" i="4"/>
  <c r="G38" i="4" s="1"/>
  <c r="H38" i="4" s="1"/>
  <c r="G7" i="2"/>
  <c r="H7" i="2" s="1"/>
  <c r="G24" i="2"/>
  <c r="H24" i="2" s="1"/>
  <c r="G18" i="2"/>
  <c r="H18" i="2" s="1"/>
  <c r="G32" i="2"/>
  <c r="H32" i="2" s="1"/>
  <c r="D28" i="7"/>
  <c r="D34" i="7"/>
  <c r="D15" i="1"/>
  <c r="D20" i="1"/>
  <c r="D37" i="1"/>
  <c r="G46" i="14"/>
  <c r="H46" i="14" s="1"/>
  <c r="D7" i="7"/>
  <c r="D37" i="7"/>
  <c r="G63" i="14"/>
  <c r="H63" i="14" s="1"/>
  <c r="G68" i="14"/>
  <c r="H68" i="14" s="1"/>
  <c r="D24" i="7"/>
  <c r="G37" i="14"/>
  <c r="H37" i="14" s="1"/>
  <c r="G41" i="14"/>
  <c r="H41" i="14" s="1"/>
  <c r="G33" i="14"/>
  <c r="H33" i="14" s="1"/>
  <c r="G71" i="14"/>
  <c r="H71" i="14" s="1"/>
  <c r="D15" i="7"/>
  <c r="G53" i="14"/>
  <c r="H53" i="14" s="1"/>
  <c r="G16" i="14"/>
  <c r="H16" i="14" s="1"/>
  <c r="G11" i="14" l="1"/>
  <c r="H11" i="14" s="1"/>
  <c r="G7" i="14"/>
  <c r="H7" i="14" s="1"/>
  <c r="G33" i="2"/>
  <c r="H33" i="2" s="1"/>
  <c r="G15" i="2"/>
  <c r="H15" i="2" s="1"/>
  <c r="G72" i="14"/>
  <c r="H72" i="14" s="1"/>
  <c r="G34" i="14"/>
  <c r="H34" i="14" s="1"/>
  <c r="D38" i="7"/>
  <c r="D29" i="1"/>
  <c r="C34" i="7"/>
  <c r="C28" i="7"/>
  <c r="C7" i="7"/>
  <c r="C24" i="7"/>
  <c r="C37" i="7"/>
  <c r="C15" i="7"/>
  <c r="G17" i="14" l="1"/>
  <c r="H17" i="14" s="1"/>
  <c r="D38" i="1"/>
  <c r="G47" i="14"/>
  <c r="H47" i="14" s="1"/>
  <c r="D30" i="7"/>
  <c r="C30" i="7"/>
  <c r="C38" i="7"/>
  <c r="D39" i="7" l="1"/>
  <c r="G73" i="14"/>
  <c r="H73" i="14" s="1"/>
  <c r="C39" i="7"/>
  <c r="C36" i="1"/>
  <c r="C33" i="1"/>
  <c r="C27" i="1"/>
  <c r="C23" i="1"/>
  <c r="C19" i="1"/>
  <c r="C14" i="1"/>
  <c r="C7" i="1"/>
  <c r="C20" i="1" l="1"/>
  <c r="C37" i="1"/>
  <c r="C15" i="1" l="1"/>
  <c r="C29" i="1"/>
  <c r="C38" i="1" l="1"/>
  <c r="B24" i="7" l="1"/>
  <c r="B34" i="7"/>
  <c r="B15" i="7"/>
  <c r="B37" i="7"/>
  <c r="B28" i="7"/>
  <c r="B20" i="7"/>
  <c r="B7" i="7"/>
  <c r="B21" i="7" l="1"/>
  <c r="B38" i="7"/>
  <c r="B30" i="7" l="1"/>
  <c r="B16" i="7"/>
  <c r="B36" i="1"/>
  <c r="B33" i="1"/>
  <c r="B27" i="1"/>
  <c r="B23" i="1"/>
  <c r="B19" i="1"/>
  <c r="B14" i="1"/>
  <c r="B7" i="1"/>
  <c r="B39" i="7" l="1"/>
  <c r="B15" i="1"/>
  <c r="B20" i="1"/>
  <c r="B37" i="1"/>
  <c r="B29" i="1" l="1"/>
  <c r="B38" i="1" s="1"/>
</calcChain>
</file>

<file path=xl/sharedStrings.xml><?xml version="1.0" encoding="utf-8"?>
<sst xmlns="http://schemas.openxmlformats.org/spreadsheetml/2006/main" count="850" uniqueCount="82">
  <si>
    <t>Constat</t>
  </si>
  <si>
    <t>Variation en</t>
  </si>
  <si>
    <t>Formations</t>
  </si>
  <si>
    <t>effectifs</t>
  </si>
  <si>
    <t>%</t>
  </si>
  <si>
    <t>6EME</t>
  </si>
  <si>
    <t>5EME</t>
  </si>
  <si>
    <t>4EME</t>
  </si>
  <si>
    <t>3EME (yc INS, DP6h)</t>
  </si>
  <si>
    <t xml:space="preserve">Total sixième à troisième </t>
  </si>
  <si>
    <t>DIMA</t>
  </si>
  <si>
    <t>ULIS</t>
  </si>
  <si>
    <t>S/total 'Collège' hors SEGPA</t>
  </si>
  <si>
    <t>6E SEGPA</t>
  </si>
  <si>
    <t>5E SEGPA</t>
  </si>
  <si>
    <t>4E SEGPA</t>
  </si>
  <si>
    <t>3E SEGPA</t>
  </si>
  <si>
    <t>Total SEGPA</t>
  </si>
  <si>
    <t>Total Collège</t>
  </si>
  <si>
    <t>CAP 1 AN</t>
  </si>
  <si>
    <t>1CAP2</t>
  </si>
  <si>
    <t>2CAP2</t>
  </si>
  <si>
    <t>Total CAP en 2 ans</t>
  </si>
  <si>
    <t>Total CAP</t>
  </si>
  <si>
    <t>1BMA2 (yc 1BPRO2)</t>
  </si>
  <si>
    <t>2BMA2 (yc 2BPRO2)</t>
  </si>
  <si>
    <t>Total BMA en 2 ans</t>
  </si>
  <si>
    <t>2NDE PRO (1BPRO3)</t>
  </si>
  <si>
    <t>1ERE PRO (2BPRO3)</t>
  </si>
  <si>
    <t>TBACPRO3 (3BPRO3)</t>
  </si>
  <si>
    <t>MC</t>
  </si>
  <si>
    <t>Total LP</t>
  </si>
  <si>
    <t>2NDE G&amp;T-BT</t>
  </si>
  <si>
    <t>1E GENERALE</t>
  </si>
  <si>
    <t>1E TECH/ADAPT/BT</t>
  </si>
  <si>
    <t>Total 1ères géné/techno/BT</t>
  </si>
  <si>
    <t>TERM GENERALE</t>
  </si>
  <si>
    <t>TERM TECHNO/BT</t>
  </si>
  <si>
    <t>Total term géné/techno/BT</t>
  </si>
  <si>
    <t>Total Lycée G&amp;T</t>
  </si>
  <si>
    <t>Total second degré</t>
  </si>
  <si>
    <t>Total Bac pro en 3 ans</t>
  </si>
  <si>
    <t>CHER</t>
  </si>
  <si>
    <t>EURE-ET-LOIR</t>
  </si>
  <si>
    <t>INDRE</t>
  </si>
  <si>
    <t>INDRE-ET-LOIRE</t>
  </si>
  <si>
    <t>LOIR-ET-CHER</t>
  </si>
  <si>
    <t>LOIRET</t>
  </si>
  <si>
    <t>ACADEMIE</t>
  </si>
  <si>
    <t>Type Etablissement</t>
  </si>
  <si>
    <t>Total EREA</t>
  </si>
  <si>
    <t>Total 1er cycle</t>
  </si>
  <si>
    <t>Total Bac pro 3 ans</t>
  </si>
  <si>
    <t>DISPO RELAIS</t>
  </si>
  <si>
    <t>Total Lycée G&amp;T (y compris LPO)</t>
  </si>
  <si>
    <t>Total G&amp;T</t>
  </si>
  <si>
    <t xml:space="preserve">Fournisseur </t>
  </si>
  <si>
    <t>Rectorat d'Orléans-Tours / Division de l'évaluation et de la prospective</t>
  </si>
  <si>
    <t xml:space="preserve">Site </t>
  </si>
  <si>
    <t>http://www.ac-orleans-tours.fr/stats</t>
  </si>
  <si>
    <t>Contact</t>
  </si>
  <si>
    <t>ce.dep@ac-orleans-tours.fr</t>
  </si>
  <si>
    <t>Présentation</t>
  </si>
  <si>
    <t>Données</t>
  </si>
  <si>
    <t>Les tableaux donnent les données suivantes :</t>
  </si>
  <si>
    <t>Onglets</t>
  </si>
  <si>
    <t>Les tableaux ci-après présentent les effectifs du 2nd degré public selon la formation et le type d'établissement, au niveau académique et départemental</t>
  </si>
  <si>
    <t xml:space="preserve"> - nombre d'élèves</t>
  </si>
  <si>
    <t>Les données ne comprennent pas les élèves des FCIL (Formations complémentaires d'Initiatives Locales), ni ceux des dispositifs de la MGI (Mission Générale d'Insertion).</t>
  </si>
  <si>
    <t>Dans les tableaux concernant les effectifs par type d'établissement, les élèves des lycées polyvalents sont compris dans les effectifs des LGT.</t>
  </si>
  <si>
    <r>
      <t xml:space="preserve">L'onglet </t>
    </r>
    <r>
      <rPr>
        <b/>
        <sz val="9"/>
        <color indexed="8"/>
        <rFont val="Arial"/>
        <family val="2"/>
      </rPr>
      <t>detail Form_academie</t>
    </r>
    <r>
      <rPr>
        <sz val="9"/>
        <color indexed="8"/>
        <rFont val="Arial"/>
        <family val="2"/>
      </rPr>
      <t xml:space="preserve"> présente les effectifs de l'académie par cycle de formation (total collège = total 1er cycle, total LP = total 2nd cycle professionnel, total LGT = total 2nd cycle général et technologique).</t>
    </r>
  </si>
  <si>
    <r>
      <t xml:space="preserve">L'onglet </t>
    </r>
    <r>
      <rPr>
        <b/>
        <sz val="9"/>
        <color indexed="8"/>
        <rFont val="Arial"/>
        <family val="2"/>
      </rPr>
      <t>detail Etab_academie</t>
    </r>
    <r>
      <rPr>
        <sz val="9"/>
        <color indexed="8"/>
        <rFont val="Arial"/>
        <family val="2"/>
      </rPr>
      <t xml:space="preserve"> présente les effectifs de l'académie par type d'établissement et formation (au plus 4 catégories d'établissement : collèges, EREA, LP et LGT - formation = 6ème à terminale)</t>
    </r>
  </si>
  <si>
    <r>
      <t xml:space="preserve">L'onglet </t>
    </r>
    <r>
      <rPr>
        <b/>
        <sz val="9"/>
        <color indexed="8"/>
        <rFont val="Arial"/>
        <family val="2"/>
      </rPr>
      <t xml:space="preserve">detail Form_n° département </t>
    </r>
    <r>
      <rPr>
        <sz val="9"/>
        <color indexed="8"/>
        <rFont val="Arial"/>
        <family val="2"/>
      </rPr>
      <t>présente les effectifs du département concerné par cycle de formation</t>
    </r>
  </si>
  <si>
    <r>
      <t xml:space="preserve">L'onglet </t>
    </r>
    <r>
      <rPr>
        <b/>
        <sz val="9"/>
        <color indexed="8"/>
        <rFont val="Arial"/>
        <family val="2"/>
      </rPr>
      <t>detail Etab_n° département</t>
    </r>
    <r>
      <rPr>
        <sz val="9"/>
        <color indexed="8"/>
        <rFont val="Arial"/>
        <family val="2"/>
      </rPr>
      <t xml:space="preserve"> présente les effectifs du département concerné par type d'établissement et formation</t>
    </r>
  </si>
  <si>
    <t>2015</t>
  </si>
  <si>
    <t>2016</t>
  </si>
  <si>
    <t>2017</t>
  </si>
  <si>
    <t>2018</t>
  </si>
  <si>
    <t>2019</t>
  </si>
  <si>
    <t>EFFECTIFS DU 2ND DEGRE PUBLIC DANS L'ACADEMIE ET PAR DEPARTEMENT
RENTREES 2015, 2016, 2017, 2018 et 2019</t>
  </si>
  <si>
    <t xml:space="preserve"> - évolution du nombre d'élèves entre les rentrées 2018 et 2019, en effectif et en pourcentage</t>
  </si>
  <si>
    <t>date de dernière modification le 15/10/2019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</si>
</sst>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#\ ###\ ##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61709A"/>
      <name val="Arial"/>
      <family val="2"/>
    </font>
    <font>
      <sz val="13"/>
      <color theme="4" tint="-0.24994659260841701"/>
      <name val="Century Gothic"/>
      <family val="2"/>
    </font>
    <font>
      <sz val="11"/>
      <color theme="4" tint="-0.24994659260841701"/>
      <name val="Century Gothic"/>
      <family val="2"/>
    </font>
    <font>
      <b/>
      <sz val="8"/>
      <color rgb="FFFF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3"/>
      <color rgb="FF61709A"/>
      <name val="Century Gothic"/>
      <family val="2"/>
    </font>
    <font>
      <sz val="11"/>
      <color rgb="FF61709A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59996337778862885"/>
      </bottom>
      <diagonal/>
    </border>
    <border>
      <left/>
      <right/>
      <top/>
      <bottom style="medium">
        <color rgb="FFB5B5B4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3" fillId="0" borderId="20" applyNumberFormat="0" applyFill="0" applyAlignment="0" applyProtection="0"/>
    <xf numFmtId="0" fontId="14" fillId="0" borderId="21" applyNumberFormat="0" applyFill="0" applyAlignment="0" applyProtection="0"/>
  </cellStyleXfs>
  <cellXfs count="100">
    <xf numFmtId="0" fontId="0" fillId="0" borderId="0" xfId="0"/>
    <xf numFmtId="0" fontId="1" fillId="0" borderId="2" xfId="0" applyFont="1" applyBorder="1" applyAlignment="1" applyProtection="1">
      <alignment horizontal="centerContinuous" vertic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64" fontId="1" fillId="0" borderId="6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164" fontId="1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Continuous" vertical="center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65" fontId="1" fillId="0" borderId="11" xfId="0" applyNumberFormat="1" applyFont="1" applyBorder="1" applyAlignment="1" applyProtection="1">
      <alignment horizontal="right" vertical="center" wrapText="1"/>
      <protection locked="0"/>
    </xf>
    <xf numFmtId="165" fontId="1" fillId="0" borderId="12" xfId="0" applyNumberFormat="1" applyFont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165" fontId="2" fillId="0" borderId="12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164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164" fontId="4" fillId="0" borderId="8" xfId="0" applyNumberFormat="1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centerContinuous" vertical="center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165" fontId="4" fillId="0" borderId="11" xfId="0" applyNumberFormat="1" applyFont="1" applyBorder="1" applyAlignment="1" applyProtection="1">
      <alignment horizontal="right" vertical="center" wrapText="1"/>
      <protection locked="0"/>
    </xf>
    <xf numFmtId="165" fontId="4" fillId="0" borderId="12" xfId="0" applyNumberFormat="1" applyFont="1" applyBorder="1" applyAlignment="1" applyProtection="1">
      <alignment horizontal="right" vertical="center" wrapText="1"/>
      <protection locked="0"/>
    </xf>
    <xf numFmtId="0" fontId="15" fillId="0" borderId="13" xfId="0" applyFont="1" applyBorder="1" applyProtection="1">
      <protection locked="0"/>
    </xf>
    <xf numFmtId="0" fontId="6" fillId="0" borderId="2" xfId="0" applyFont="1" applyBorder="1" applyAlignment="1" applyProtection="1">
      <alignment horizontal="centerContinuous" vertic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164" fontId="6" fillId="0" borderId="6" xfId="0" applyNumberFormat="1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centerContinuous" vertical="center"/>
      <protection locked="0"/>
    </xf>
    <xf numFmtId="0" fontId="6" fillId="0" borderId="10" xfId="0" applyFont="1" applyBorder="1" applyAlignment="1" applyProtection="1">
      <alignment horizontal="right" vertical="center" wrapText="1"/>
      <protection locked="0"/>
    </xf>
    <xf numFmtId="165" fontId="6" fillId="0" borderId="1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9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1" fillId="0" borderId="14" xfId="0" applyNumberFormat="1" applyFont="1" applyBorder="1" applyAlignment="1" applyProtection="1">
      <alignment horizontal="right" vertical="center" wrapText="1"/>
      <protection locked="0"/>
    </xf>
    <xf numFmtId="165" fontId="1" fillId="0" borderId="10" xfId="0" applyNumberFormat="1" applyFont="1" applyBorder="1" applyAlignment="1" applyProtection="1">
      <alignment horizontal="right" vertical="center" wrapText="1"/>
      <protection locked="0"/>
    </xf>
    <xf numFmtId="164" fontId="1" fillId="0" borderId="16" xfId="0" applyNumberFormat="1" applyFont="1" applyBorder="1" applyAlignment="1" applyProtection="1">
      <alignment horizontal="right" vertical="center" wrapText="1"/>
      <protection locked="0"/>
    </xf>
    <xf numFmtId="0" fontId="7" fillId="3" borderId="0" xfId="2" applyFill="1" applyAlignment="1">
      <alignment vertical="center"/>
    </xf>
    <xf numFmtId="0" fontId="7" fillId="3" borderId="0" xfId="2" applyFill="1"/>
    <xf numFmtId="0" fontId="3" fillId="3" borderId="0" xfId="2" applyFont="1" applyFill="1" applyAlignment="1">
      <alignment horizontal="left"/>
    </xf>
    <xf numFmtId="0" fontId="7" fillId="3" borderId="0" xfId="2" applyFont="1" applyFill="1"/>
    <xf numFmtId="0" fontId="12" fillId="3" borderId="0" xfId="1" applyFill="1" applyAlignment="1" applyProtection="1"/>
    <xf numFmtId="0" fontId="3" fillId="3" borderId="0" xfId="2" applyFont="1" applyFill="1"/>
    <xf numFmtId="0" fontId="7" fillId="3" borderId="0" xfId="2" applyFill="1" applyBorder="1"/>
    <xf numFmtId="0" fontId="7" fillId="3" borderId="0" xfId="2" applyFont="1" applyFill="1" applyBorder="1"/>
    <xf numFmtId="0" fontId="7" fillId="3" borderId="0" xfId="2" applyFill="1" applyProtection="1"/>
    <xf numFmtId="0" fontId="16" fillId="3" borderId="0" xfId="2" applyFont="1" applyFill="1" applyBorder="1" applyAlignment="1">
      <alignment horizontal="left" readingOrder="1"/>
    </xf>
    <xf numFmtId="0" fontId="16" fillId="3" borderId="0" xfId="2" applyFont="1" applyFill="1" applyAlignment="1">
      <alignment horizontal="left" readingOrder="1"/>
    </xf>
    <xf numFmtId="0" fontId="10" fillId="3" borderId="0" xfId="2" applyFont="1" applyFill="1"/>
    <xf numFmtId="0" fontId="17" fillId="0" borderId="0" xfId="0" applyFont="1"/>
    <xf numFmtId="0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right" vertical="center" wrapText="1"/>
      <protection locked="0"/>
    </xf>
    <xf numFmtId="0" fontId="17" fillId="0" borderId="6" xfId="0" applyNumberFormat="1" applyFont="1" applyBorder="1" applyAlignment="1">
      <alignment vertical="center"/>
    </xf>
    <xf numFmtId="164" fontId="2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Border="1" applyAlignment="1" applyProtection="1">
      <alignment horizontal="right" vertical="center" wrapText="1"/>
      <protection locked="0"/>
    </xf>
    <xf numFmtId="164" fontId="5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5" xfId="0" applyNumberFormat="1" applyFont="1" applyBorder="1" applyAlignment="1" applyProtection="1">
      <alignment horizontal="right" vertical="center" wrapText="1"/>
      <protection locked="0"/>
    </xf>
    <xf numFmtId="164" fontId="5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8" xfId="0" applyFont="1" applyBorder="1" applyAlignment="1" applyProtection="1">
      <alignment horizontal="centerContinuous" vertical="center"/>
      <protection locked="0"/>
    </xf>
    <xf numFmtId="0" fontId="1" fillId="0" borderId="17" xfId="0" applyFont="1" applyBorder="1" applyAlignment="1" applyProtection="1">
      <alignment horizontal="right" vertical="center" wrapText="1"/>
      <protection locked="0"/>
    </xf>
    <xf numFmtId="164" fontId="4" fillId="0" borderId="15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centerContinuous" vertical="center"/>
      <protection locked="0"/>
    </xf>
    <xf numFmtId="0" fontId="4" fillId="0" borderId="17" xfId="0" applyFont="1" applyBorder="1" applyAlignment="1" applyProtection="1">
      <alignment horizontal="right" vertical="center" wrapText="1"/>
      <protection locked="0"/>
    </xf>
    <xf numFmtId="164" fontId="4" fillId="0" borderId="16" xfId="0" applyNumberFormat="1" applyFont="1" applyBorder="1" applyAlignment="1" applyProtection="1">
      <alignment horizontal="right" vertical="center" wrapText="1"/>
      <protection locked="0"/>
    </xf>
    <xf numFmtId="0" fontId="17" fillId="0" borderId="19" xfId="0" applyNumberFormat="1" applyFont="1" applyBorder="1" applyAlignment="1">
      <alignment vertical="center"/>
    </xf>
    <xf numFmtId="0" fontId="0" fillId="0" borderId="0" xfId="0"/>
    <xf numFmtId="0" fontId="17" fillId="0" borderId="8" xfId="0" applyNumberFormat="1" applyFont="1" applyBorder="1" applyAlignment="1">
      <alignment vertical="center"/>
    </xf>
    <xf numFmtId="0" fontId="18" fillId="3" borderId="22" xfId="6" applyFont="1" applyFill="1" applyBorder="1" applyAlignment="1">
      <alignment horizontal="center" vertical="center" wrapText="1"/>
    </xf>
    <xf numFmtId="0" fontId="19" fillId="3" borderId="22" xfId="7" applyFont="1" applyFill="1" applyBorder="1" applyAlignment="1">
      <alignment horizontal="left"/>
    </xf>
    <xf numFmtId="0" fontId="7" fillId="3" borderId="0" xfId="2" applyFont="1" applyFill="1" applyAlignment="1">
      <alignment horizontal="left" wrapText="1"/>
    </xf>
  </cellXfs>
  <cellStyles count="8">
    <cellStyle name="Lien hypertexte" xfId="1" builtinId="8"/>
    <cellStyle name="Normal" xfId="0" builtinId="0"/>
    <cellStyle name="Normal 2" xfId="2"/>
    <cellStyle name="Normal 3" xfId="3"/>
    <cellStyle name="Normal 4" xfId="4"/>
    <cellStyle name="Normal 5" xfId="5"/>
    <cellStyle name="Titre 2 2" xfId="6"/>
    <cellStyle name="Titre 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2</xdr:col>
      <xdr:colOff>1339850</xdr:colOff>
      <xdr:row>6</xdr:row>
      <xdr:rowOff>76200</xdr:rowOff>
    </xdr:to>
    <xdr:pic>
      <xdr:nvPicPr>
        <xdr:cNvPr id="1083" name="Image 2" descr="22.orleans-tour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63500"/>
          <a:ext cx="16510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.dep@ac-orleans-tours.fr" TargetMode="External"/><Relationship Id="rId1" Type="http://schemas.openxmlformats.org/officeDocument/2006/relationships/hyperlink" Target="http://www.ac-orleans-tours.fr/stat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tabSelected="1" zoomScaleNormal="100" workbookViewId="0">
      <selection activeCell="D3" sqref="D3:F3"/>
    </sheetView>
  </sheetViews>
  <sheetFormatPr baseColWidth="10" defaultColWidth="11.42578125" defaultRowHeight="12.75" x14ac:dyDescent="0.2"/>
  <cols>
    <col min="1" max="1" width="3.7109375" style="63" customWidth="1"/>
    <col min="2" max="2" width="1.7109375" style="63" customWidth="1"/>
    <col min="3" max="3" width="20.7109375" style="63" customWidth="1"/>
    <col min="4" max="4" width="3.7109375" style="63" customWidth="1"/>
    <col min="5" max="5" width="12.85546875" style="63" customWidth="1"/>
    <col min="6" max="6" width="95.7109375" style="63" customWidth="1"/>
    <col min="7" max="16384" width="11.42578125" style="63"/>
  </cols>
  <sheetData>
    <row r="3" spans="2:7" s="62" customFormat="1" ht="68.25" customHeight="1" thickBot="1" x14ac:dyDescent="0.3">
      <c r="D3" s="97" t="s">
        <v>79</v>
      </c>
      <c r="E3" s="97"/>
      <c r="F3" s="97"/>
    </row>
    <row r="4" spans="2:7" ht="30" customHeight="1" x14ac:dyDescent="0.2">
      <c r="E4" s="64" t="s">
        <v>56</v>
      </c>
      <c r="F4" s="65" t="s">
        <v>57</v>
      </c>
    </row>
    <row r="5" spans="2:7" x14ac:dyDescent="0.2">
      <c r="E5" s="64" t="s">
        <v>58</v>
      </c>
      <c r="F5" s="66" t="s">
        <v>59</v>
      </c>
    </row>
    <row r="6" spans="2:7" x14ac:dyDescent="0.2">
      <c r="E6" s="67" t="s">
        <v>60</v>
      </c>
      <c r="F6" s="66" t="s">
        <v>61</v>
      </c>
      <c r="G6" s="66"/>
    </row>
    <row r="7" spans="2:7" x14ac:dyDescent="0.2">
      <c r="E7" s="67"/>
      <c r="F7" s="66"/>
      <c r="G7" s="66"/>
    </row>
    <row r="8" spans="2:7" x14ac:dyDescent="0.2">
      <c r="B8" s="65"/>
      <c r="C8" s="65"/>
      <c r="D8" s="65"/>
    </row>
    <row r="9" spans="2:7" ht="17.25" thickBot="1" x14ac:dyDescent="0.35">
      <c r="B9" s="98" t="s">
        <v>62</v>
      </c>
      <c r="C9" s="98"/>
      <c r="D9" s="98"/>
      <c r="E9" s="98"/>
      <c r="F9" s="98"/>
    </row>
    <row r="10" spans="2:7" ht="30.6" customHeight="1" x14ac:dyDescent="0.2">
      <c r="B10" s="68"/>
      <c r="C10" s="99" t="s">
        <v>66</v>
      </c>
      <c r="D10" s="99"/>
      <c r="E10" s="99"/>
      <c r="F10" s="99"/>
    </row>
    <row r="11" spans="2:7" x14ac:dyDescent="0.2">
      <c r="B11" s="68"/>
      <c r="C11" s="68"/>
      <c r="D11" s="68"/>
      <c r="E11" s="68"/>
      <c r="F11" s="68"/>
    </row>
    <row r="12" spans="2:7" ht="17.25" thickBot="1" x14ac:dyDescent="0.35">
      <c r="B12" s="98" t="s">
        <v>63</v>
      </c>
      <c r="C12" s="98"/>
      <c r="D12" s="98"/>
      <c r="E12" s="98"/>
      <c r="F12" s="98"/>
    </row>
    <row r="13" spans="2:7" ht="17.850000000000001" customHeight="1" x14ac:dyDescent="0.2">
      <c r="B13" s="68"/>
      <c r="C13" s="69" t="s">
        <v>64</v>
      </c>
      <c r="D13" s="65"/>
    </row>
    <row r="14" spans="2:7" x14ac:dyDescent="0.2">
      <c r="B14" s="68"/>
      <c r="C14" s="69" t="s">
        <v>67</v>
      </c>
      <c r="D14" s="65"/>
    </row>
    <row r="15" spans="2:7" x14ac:dyDescent="0.2">
      <c r="B15" s="68"/>
      <c r="C15" s="69" t="s">
        <v>80</v>
      </c>
      <c r="D15" s="65"/>
    </row>
    <row r="16" spans="2:7" x14ac:dyDescent="0.2">
      <c r="B16" s="68"/>
      <c r="C16" s="69"/>
      <c r="D16" s="65"/>
    </row>
    <row r="17" spans="2:9" x14ac:dyDescent="0.2">
      <c r="B17" s="68"/>
      <c r="C17" s="69" t="s">
        <v>68</v>
      </c>
      <c r="D17" s="65"/>
      <c r="E17" s="70"/>
      <c r="F17" s="70"/>
      <c r="G17" s="70"/>
      <c r="H17" s="70"/>
      <c r="I17" s="70"/>
    </row>
    <row r="18" spans="2:9" x14ac:dyDescent="0.2">
      <c r="B18" s="68"/>
      <c r="C18" s="69" t="s">
        <v>69</v>
      </c>
      <c r="D18" s="65"/>
      <c r="E18" s="70"/>
      <c r="F18" s="70"/>
      <c r="G18" s="70"/>
      <c r="H18" s="70"/>
      <c r="I18" s="70"/>
    </row>
    <row r="19" spans="2:9" x14ac:dyDescent="0.2">
      <c r="C19" s="65"/>
      <c r="D19" s="65"/>
      <c r="E19" s="70"/>
      <c r="F19" s="70"/>
      <c r="G19" s="70"/>
      <c r="H19" s="70"/>
      <c r="I19" s="70"/>
    </row>
    <row r="20" spans="2:9" ht="17.25" thickBot="1" x14ac:dyDescent="0.35">
      <c r="B20" s="98" t="s">
        <v>65</v>
      </c>
      <c r="C20" s="98"/>
      <c r="D20" s="98"/>
      <c r="E20" s="98"/>
      <c r="F20" s="98"/>
      <c r="G20" s="70"/>
      <c r="H20" s="70"/>
      <c r="I20" s="70"/>
    </row>
    <row r="21" spans="2:9" ht="17.850000000000001" customHeight="1" x14ac:dyDescent="0.2">
      <c r="B21" s="68"/>
      <c r="C21" s="71" t="s">
        <v>70</v>
      </c>
      <c r="D21" s="72"/>
    </row>
    <row r="22" spans="2:9" ht="12.75" customHeight="1" x14ac:dyDescent="0.2">
      <c r="B22" s="68"/>
      <c r="C22" s="71" t="s">
        <v>71</v>
      </c>
      <c r="D22" s="72"/>
    </row>
    <row r="23" spans="2:9" x14ac:dyDescent="0.2">
      <c r="B23" s="68"/>
      <c r="C23" s="71" t="s">
        <v>72</v>
      </c>
      <c r="D23" s="72"/>
    </row>
    <row r="24" spans="2:9" x14ac:dyDescent="0.2">
      <c r="B24" s="68"/>
      <c r="C24" s="71" t="s">
        <v>73</v>
      </c>
      <c r="D24" s="72"/>
    </row>
    <row r="25" spans="2:9" ht="12.75" customHeight="1" x14ac:dyDescent="0.2">
      <c r="B25" s="68"/>
      <c r="C25" s="71"/>
      <c r="D25" s="72"/>
    </row>
    <row r="26" spans="2:9" x14ac:dyDescent="0.2">
      <c r="B26" s="73" t="s">
        <v>81</v>
      </c>
    </row>
  </sheetData>
  <sheetProtection selectLockedCells="1" selectUnlockedCells="1"/>
  <mergeCells count="5">
    <mergeCell ref="D3:F3"/>
    <mergeCell ref="B9:F9"/>
    <mergeCell ref="C10:F10"/>
    <mergeCell ref="B12:F12"/>
    <mergeCell ref="B20:F20"/>
  </mergeCells>
  <hyperlinks>
    <hyperlink ref="F5" r:id="rId1"/>
    <hyperlink ref="F6" r:id="rId2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7" workbookViewId="0">
      <selection activeCell="F37" sqref="F37"/>
    </sheetView>
  </sheetViews>
  <sheetFormatPr baseColWidth="10" defaultRowHeight="15" x14ac:dyDescent="0.25"/>
  <cols>
    <col min="1" max="1" width="34.28515625" customWidth="1"/>
    <col min="2" max="6" width="10.85546875" style="76" customWidth="1"/>
  </cols>
  <sheetData>
    <row r="1" spans="1:8" x14ac:dyDescent="0.25">
      <c r="A1" s="38" t="s">
        <v>45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91" t="s">
        <v>1</v>
      </c>
      <c r="H1" s="34"/>
    </row>
    <row r="2" spans="1:8" x14ac:dyDescent="0.25">
      <c r="A2" s="29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92" t="s">
        <v>3</v>
      </c>
      <c r="H2" s="35" t="s">
        <v>4</v>
      </c>
    </row>
    <row r="3" spans="1:8" x14ac:dyDescent="0.25">
      <c r="A3" s="31" t="s">
        <v>5</v>
      </c>
      <c r="B3" s="75">
        <v>5668</v>
      </c>
      <c r="C3" s="75">
        <v>5770</v>
      </c>
      <c r="D3" s="75">
        <v>5884</v>
      </c>
      <c r="E3" s="75">
        <v>5719</v>
      </c>
      <c r="F3" s="75">
        <v>5954</v>
      </c>
      <c r="G3" s="93">
        <f>F3-E3</f>
        <v>235</v>
      </c>
      <c r="H3" s="36">
        <f>G3/E3*100</f>
        <v>4.1091099842629832</v>
      </c>
    </row>
    <row r="4" spans="1:8" x14ac:dyDescent="0.25">
      <c r="A4" s="31" t="s">
        <v>6</v>
      </c>
      <c r="B4" s="75">
        <v>5677</v>
      </c>
      <c r="C4" s="75">
        <v>5703</v>
      </c>
      <c r="D4" s="75">
        <v>5789</v>
      </c>
      <c r="E4" s="75">
        <v>5897</v>
      </c>
      <c r="F4" s="75">
        <v>5705</v>
      </c>
      <c r="G4" s="93">
        <f t="shared" ref="G4:G38" si="0">F4-E4</f>
        <v>-192</v>
      </c>
      <c r="H4" s="36">
        <f t="shared" ref="H4:H38" si="1">G4/E4*100</f>
        <v>-3.2558928268611154</v>
      </c>
    </row>
    <row r="5" spans="1:8" x14ac:dyDescent="0.25">
      <c r="A5" s="31" t="s">
        <v>7</v>
      </c>
      <c r="B5" s="75">
        <v>5822</v>
      </c>
      <c r="C5" s="75">
        <v>5582</v>
      </c>
      <c r="D5" s="75">
        <v>5641</v>
      </c>
      <c r="E5" s="75">
        <v>5732</v>
      </c>
      <c r="F5" s="75">
        <v>5914</v>
      </c>
      <c r="G5" s="93">
        <f t="shared" si="0"/>
        <v>182</v>
      </c>
      <c r="H5" s="36">
        <f t="shared" si="1"/>
        <v>3.1751570132588975</v>
      </c>
    </row>
    <row r="6" spans="1:8" x14ac:dyDescent="0.25">
      <c r="A6" s="31" t="s">
        <v>8</v>
      </c>
      <c r="B6" s="75">
        <v>5657</v>
      </c>
      <c r="C6" s="75">
        <v>5831</v>
      </c>
      <c r="D6" s="75">
        <v>5606</v>
      </c>
      <c r="E6" s="75">
        <v>5692</v>
      </c>
      <c r="F6" s="75">
        <v>5746</v>
      </c>
      <c r="G6" s="93">
        <f t="shared" si="0"/>
        <v>54</v>
      </c>
      <c r="H6" s="36">
        <f t="shared" si="1"/>
        <v>0.9486999297259312</v>
      </c>
    </row>
    <row r="7" spans="1:8" x14ac:dyDescent="0.25">
      <c r="A7" s="12" t="s">
        <v>9</v>
      </c>
      <c r="B7" s="80">
        <f t="shared" ref="B7:D7" si="2">SUM(B3:B6)</f>
        <v>22824</v>
      </c>
      <c r="C7" s="80">
        <f t="shared" si="2"/>
        <v>22886</v>
      </c>
      <c r="D7" s="80">
        <f t="shared" si="2"/>
        <v>22920</v>
      </c>
      <c r="E7" s="80">
        <f t="shared" ref="E7:F7" si="3">SUM(E3:E6)</f>
        <v>23040</v>
      </c>
      <c r="F7" s="80">
        <f t="shared" si="3"/>
        <v>23319</v>
      </c>
      <c r="G7" s="84">
        <f t="shared" si="0"/>
        <v>279</v>
      </c>
      <c r="H7" s="14">
        <f t="shared" si="1"/>
        <v>1.2109375</v>
      </c>
    </row>
    <row r="8" spans="1:8" x14ac:dyDescent="0.25">
      <c r="A8" s="31" t="s">
        <v>11</v>
      </c>
      <c r="B8" s="75">
        <v>262</v>
      </c>
      <c r="C8" s="75">
        <v>253</v>
      </c>
      <c r="D8" s="75">
        <v>264</v>
      </c>
      <c r="E8" s="75">
        <v>298</v>
      </c>
      <c r="F8" s="75">
        <v>324</v>
      </c>
      <c r="G8" s="93">
        <f t="shared" si="0"/>
        <v>26</v>
      </c>
      <c r="H8" s="36">
        <f t="shared" si="1"/>
        <v>8.724832214765101</v>
      </c>
    </row>
    <row r="9" spans="1:8" x14ac:dyDescent="0.25">
      <c r="A9" s="12" t="s">
        <v>12</v>
      </c>
      <c r="B9" s="80">
        <f>B7+B8</f>
        <v>23086</v>
      </c>
      <c r="C9" s="80">
        <f t="shared" ref="C9:H9" si="4">C7+C8</f>
        <v>23139</v>
      </c>
      <c r="D9" s="80">
        <f t="shared" si="4"/>
        <v>23184</v>
      </c>
      <c r="E9" s="80">
        <f t="shared" si="4"/>
        <v>23338</v>
      </c>
      <c r="F9" s="80">
        <f t="shared" si="4"/>
        <v>23643</v>
      </c>
      <c r="G9" s="80">
        <f t="shared" si="4"/>
        <v>305</v>
      </c>
      <c r="H9" s="80">
        <f t="shared" si="4"/>
        <v>9.935769714765101</v>
      </c>
    </row>
    <row r="10" spans="1:8" x14ac:dyDescent="0.25">
      <c r="A10" s="31" t="s">
        <v>13</v>
      </c>
      <c r="B10" s="75">
        <v>157</v>
      </c>
      <c r="C10" s="75">
        <v>155</v>
      </c>
      <c r="D10" s="75">
        <v>123</v>
      </c>
      <c r="E10" s="75">
        <v>155</v>
      </c>
      <c r="F10" s="75">
        <v>137</v>
      </c>
      <c r="G10" s="93">
        <f t="shared" si="0"/>
        <v>-18</v>
      </c>
      <c r="H10" s="36">
        <f t="shared" si="1"/>
        <v>-11.612903225806452</v>
      </c>
    </row>
    <row r="11" spans="1:8" x14ac:dyDescent="0.25">
      <c r="A11" s="31" t="s">
        <v>14</v>
      </c>
      <c r="B11" s="75">
        <v>168</v>
      </c>
      <c r="C11" s="75">
        <v>211</v>
      </c>
      <c r="D11" s="75">
        <v>171</v>
      </c>
      <c r="E11" s="75">
        <v>156</v>
      </c>
      <c r="F11" s="75">
        <v>183</v>
      </c>
      <c r="G11" s="93">
        <f t="shared" si="0"/>
        <v>27</v>
      </c>
      <c r="H11" s="36">
        <f t="shared" si="1"/>
        <v>17.307692307692307</v>
      </c>
    </row>
    <row r="12" spans="1:8" x14ac:dyDescent="0.25">
      <c r="A12" s="31" t="s">
        <v>15</v>
      </c>
      <c r="B12" s="75">
        <v>195</v>
      </c>
      <c r="C12" s="75">
        <v>185</v>
      </c>
      <c r="D12" s="75">
        <v>208</v>
      </c>
      <c r="E12" s="75">
        <v>185</v>
      </c>
      <c r="F12" s="75">
        <v>178</v>
      </c>
      <c r="G12" s="93">
        <f t="shared" si="0"/>
        <v>-7</v>
      </c>
      <c r="H12" s="36">
        <f t="shared" si="1"/>
        <v>-3.7837837837837842</v>
      </c>
    </row>
    <row r="13" spans="1:8" x14ac:dyDescent="0.25">
      <c r="A13" s="31" t="s">
        <v>16</v>
      </c>
      <c r="B13" s="75">
        <v>229</v>
      </c>
      <c r="C13" s="75">
        <v>194</v>
      </c>
      <c r="D13" s="75">
        <v>169</v>
      </c>
      <c r="E13" s="75">
        <v>196</v>
      </c>
      <c r="F13" s="75">
        <v>191</v>
      </c>
      <c r="G13" s="93">
        <f t="shared" si="0"/>
        <v>-5</v>
      </c>
      <c r="H13" s="36">
        <f t="shared" si="1"/>
        <v>-2.5510204081632653</v>
      </c>
    </row>
    <row r="14" spans="1:8" x14ac:dyDescent="0.25">
      <c r="A14" s="12" t="s">
        <v>17</v>
      </c>
      <c r="B14" s="80">
        <f t="shared" ref="B14" si="5">SUM(B10:B13)</f>
        <v>749</v>
      </c>
      <c r="C14" s="80">
        <f t="shared" ref="C14:D14" si="6">SUM(C10:C13)</f>
        <v>745</v>
      </c>
      <c r="D14" s="80">
        <f t="shared" si="6"/>
        <v>671</v>
      </c>
      <c r="E14" s="80">
        <f t="shared" ref="E14:F14" si="7">SUM(E10:E13)</f>
        <v>692</v>
      </c>
      <c r="F14" s="80">
        <f t="shared" si="7"/>
        <v>689</v>
      </c>
      <c r="G14" s="84">
        <f t="shared" si="0"/>
        <v>-3</v>
      </c>
      <c r="H14" s="14">
        <f t="shared" si="1"/>
        <v>-0.43352601156069359</v>
      </c>
    </row>
    <row r="15" spans="1:8" x14ac:dyDescent="0.25">
      <c r="A15" s="15" t="s">
        <v>18</v>
      </c>
      <c r="B15" s="81">
        <f t="shared" ref="B15:D15" si="8">B14+B9</f>
        <v>23835</v>
      </c>
      <c r="C15" s="81">
        <f t="shared" si="8"/>
        <v>23884</v>
      </c>
      <c r="D15" s="81">
        <f t="shared" si="8"/>
        <v>23855</v>
      </c>
      <c r="E15" s="81">
        <f t="shared" ref="E15:F15" si="9">E14+E9</f>
        <v>24030</v>
      </c>
      <c r="F15" s="81">
        <f t="shared" si="9"/>
        <v>24332</v>
      </c>
      <c r="G15" s="85">
        <f t="shared" si="0"/>
        <v>302</v>
      </c>
      <c r="H15" s="17">
        <f t="shared" si="1"/>
        <v>1.256762380357886</v>
      </c>
    </row>
    <row r="16" spans="1:8" s="95" customFormat="1" x14ac:dyDescent="0.25">
      <c r="A16" s="31" t="s">
        <v>19</v>
      </c>
      <c r="B16" s="75"/>
      <c r="C16" s="75"/>
      <c r="D16" s="75"/>
      <c r="E16" s="75"/>
      <c r="F16" s="75">
        <v>5</v>
      </c>
      <c r="G16" s="93">
        <f t="shared" ref="G16" si="10">F16-E16</f>
        <v>5</v>
      </c>
      <c r="H16" s="36" t="e">
        <f t="shared" ref="H16" si="11">G16/E16*100</f>
        <v>#DIV/0!</v>
      </c>
    </row>
    <row r="17" spans="1:8" x14ac:dyDescent="0.25">
      <c r="A17" s="31" t="s">
        <v>20</v>
      </c>
      <c r="B17" s="75">
        <v>294</v>
      </c>
      <c r="C17" s="75">
        <v>292</v>
      </c>
      <c r="D17" s="75">
        <v>288</v>
      </c>
      <c r="E17" s="75">
        <v>277</v>
      </c>
      <c r="F17" s="75">
        <v>280</v>
      </c>
      <c r="G17" s="93">
        <f t="shared" si="0"/>
        <v>3</v>
      </c>
      <c r="H17" s="36">
        <f t="shared" si="1"/>
        <v>1.0830324909747291</v>
      </c>
    </row>
    <row r="18" spans="1:8" x14ac:dyDescent="0.25">
      <c r="A18" s="31" t="s">
        <v>21</v>
      </c>
      <c r="B18" s="75">
        <v>254</v>
      </c>
      <c r="C18" s="75">
        <v>247</v>
      </c>
      <c r="D18" s="75">
        <v>253</v>
      </c>
      <c r="E18" s="75">
        <v>242</v>
      </c>
      <c r="F18" s="75">
        <v>242</v>
      </c>
      <c r="G18" s="93">
        <f t="shared" si="0"/>
        <v>0</v>
      </c>
      <c r="H18" s="36">
        <f t="shared" si="1"/>
        <v>0</v>
      </c>
    </row>
    <row r="19" spans="1:8" x14ac:dyDescent="0.25">
      <c r="A19" s="18" t="s">
        <v>22</v>
      </c>
      <c r="B19" s="82">
        <f t="shared" ref="B19:F19" si="12">SUM(B17:B18)</f>
        <v>548</v>
      </c>
      <c r="C19" s="82">
        <f t="shared" si="12"/>
        <v>539</v>
      </c>
      <c r="D19" s="82">
        <f t="shared" si="12"/>
        <v>541</v>
      </c>
      <c r="E19" s="82">
        <f t="shared" si="12"/>
        <v>519</v>
      </c>
      <c r="F19" s="82">
        <f t="shared" si="12"/>
        <v>522</v>
      </c>
      <c r="G19" s="86">
        <f t="shared" si="0"/>
        <v>3</v>
      </c>
      <c r="H19" s="20">
        <f t="shared" si="1"/>
        <v>0.57803468208092479</v>
      </c>
    </row>
    <row r="20" spans="1:8" x14ac:dyDescent="0.25">
      <c r="A20" s="18" t="s">
        <v>23</v>
      </c>
      <c r="B20" s="19">
        <f t="shared" ref="B20:E20" si="13">B19</f>
        <v>548</v>
      </c>
      <c r="C20" s="19">
        <f t="shared" si="13"/>
        <v>539</v>
      </c>
      <c r="D20" s="19">
        <f t="shared" si="13"/>
        <v>541</v>
      </c>
      <c r="E20" s="19">
        <f t="shared" si="13"/>
        <v>519</v>
      </c>
      <c r="F20" s="19">
        <f>F19+F16</f>
        <v>527</v>
      </c>
      <c r="G20" s="86">
        <f t="shared" si="0"/>
        <v>8</v>
      </c>
      <c r="H20" s="20">
        <f t="shared" si="1"/>
        <v>1.5414258188824663</v>
      </c>
    </row>
    <row r="21" spans="1:8" x14ac:dyDescent="0.25">
      <c r="A21" s="31" t="s">
        <v>24</v>
      </c>
      <c r="B21" s="79">
        <v>8</v>
      </c>
      <c r="C21" s="79">
        <v>11</v>
      </c>
      <c r="D21" s="79">
        <v>11</v>
      </c>
      <c r="E21" s="79">
        <v>11</v>
      </c>
      <c r="F21" s="79">
        <v>14</v>
      </c>
      <c r="G21" s="32">
        <f t="shared" si="0"/>
        <v>3</v>
      </c>
      <c r="H21" s="36">
        <f t="shared" si="1"/>
        <v>27.27272727272727</v>
      </c>
    </row>
    <row r="22" spans="1:8" x14ac:dyDescent="0.25">
      <c r="A22" s="31" t="s">
        <v>25</v>
      </c>
      <c r="B22" s="79"/>
      <c r="C22" s="79">
        <v>8</v>
      </c>
      <c r="D22" s="79">
        <v>6</v>
      </c>
      <c r="E22" s="79">
        <v>5</v>
      </c>
      <c r="F22" s="79">
        <v>9</v>
      </c>
      <c r="G22" s="32">
        <f t="shared" si="0"/>
        <v>4</v>
      </c>
      <c r="H22" s="36">
        <f t="shared" si="1"/>
        <v>80</v>
      </c>
    </row>
    <row r="23" spans="1:8" x14ac:dyDescent="0.25">
      <c r="A23" s="18" t="s">
        <v>26</v>
      </c>
      <c r="B23" s="86">
        <f t="shared" ref="B23:D23" si="14">SUM(B21:B22)</f>
        <v>8</v>
      </c>
      <c r="C23" s="86">
        <f t="shared" si="14"/>
        <v>19</v>
      </c>
      <c r="D23" s="86">
        <f t="shared" si="14"/>
        <v>17</v>
      </c>
      <c r="E23" s="86">
        <f t="shared" ref="E23:F23" si="15">SUM(E21:E22)</f>
        <v>16</v>
      </c>
      <c r="F23" s="86">
        <f t="shared" si="15"/>
        <v>23</v>
      </c>
      <c r="G23" s="19">
        <f t="shared" si="0"/>
        <v>7</v>
      </c>
      <c r="H23" s="20">
        <f t="shared" si="1"/>
        <v>43.75</v>
      </c>
    </row>
    <row r="24" spans="1:8" x14ac:dyDescent="0.25">
      <c r="A24" s="31" t="s">
        <v>27</v>
      </c>
      <c r="B24" s="75">
        <v>1279</v>
      </c>
      <c r="C24" s="75">
        <v>1245</v>
      </c>
      <c r="D24" s="75">
        <v>1265</v>
      </c>
      <c r="E24" s="75">
        <v>1234</v>
      </c>
      <c r="F24" s="75">
        <v>1260</v>
      </c>
      <c r="G24" s="93">
        <f t="shared" si="0"/>
        <v>26</v>
      </c>
      <c r="H24" s="36">
        <f t="shared" si="1"/>
        <v>2.1069692058346838</v>
      </c>
    </row>
    <row r="25" spans="1:8" x14ac:dyDescent="0.25">
      <c r="A25" s="31" t="s">
        <v>28</v>
      </c>
      <c r="B25" s="75">
        <v>1258</v>
      </c>
      <c r="C25" s="75">
        <v>1235</v>
      </c>
      <c r="D25" s="75">
        <v>1216</v>
      </c>
      <c r="E25" s="75">
        <v>1232</v>
      </c>
      <c r="F25" s="75">
        <v>1205</v>
      </c>
      <c r="G25" s="93">
        <f t="shared" si="0"/>
        <v>-27</v>
      </c>
      <c r="H25" s="36">
        <f t="shared" si="1"/>
        <v>-2.1915584415584415</v>
      </c>
    </row>
    <row r="26" spans="1:8" x14ac:dyDescent="0.25">
      <c r="A26" s="31" t="s">
        <v>29</v>
      </c>
      <c r="B26" s="75">
        <v>1098</v>
      </c>
      <c r="C26" s="75">
        <v>1171</v>
      </c>
      <c r="D26" s="75">
        <v>1144</v>
      </c>
      <c r="E26" s="75">
        <v>1095</v>
      </c>
      <c r="F26" s="75">
        <v>1118</v>
      </c>
      <c r="G26" s="93">
        <f t="shared" si="0"/>
        <v>23</v>
      </c>
      <c r="H26" s="36">
        <f t="shared" si="1"/>
        <v>2.1004566210045663</v>
      </c>
    </row>
    <row r="27" spans="1:8" x14ac:dyDescent="0.25">
      <c r="A27" s="18" t="s">
        <v>41</v>
      </c>
      <c r="B27" s="82">
        <f t="shared" ref="B27:D27" si="16">SUM(B24:B26)</f>
        <v>3635</v>
      </c>
      <c r="C27" s="82">
        <f t="shared" si="16"/>
        <v>3651</v>
      </c>
      <c r="D27" s="82">
        <f t="shared" si="16"/>
        <v>3625</v>
      </c>
      <c r="E27" s="82">
        <f t="shared" ref="E27:F27" si="17">SUM(E24:E26)</f>
        <v>3561</v>
      </c>
      <c r="F27" s="82">
        <f t="shared" si="17"/>
        <v>3583</v>
      </c>
      <c r="G27" s="86">
        <f t="shared" si="0"/>
        <v>22</v>
      </c>
      <c r="H27" s="20">
        <f t="shared" si="1"/>
        <v>0.61780398764392019</v>
      </c>
    </row>
    <row r="28" spans="1:8" x14ac:dyDescent="0.25">
      <c r="A28" s="31" t="s">
        <v>30</v>
      </c>
      <c r="B28" s="75">
        <v>18</v>
      </c>
      <c r="C28" s="75">
        <v>17</v>
      </c>
      <c r="D28" s="75">
        <v>20</v>
      </c>
      <c r="E28" s="75">
        <v>21</v>
      </c>
      <c r="F28" s="75">
        <v>21</v>
      </c>
      <c r="G28" s="93">
        <f t="shared" si="0"/>
        <v>0</v>
      </c>
      <c r="H28" s="36">
        <f t="shared" si="1"/>
        <v>0</v>
      </c>
    </row>
    <row r="29" spans="1:8" x14ac:dyDescent="0.25">
      <c r="A29" s="15" t="s">
        <v>31</v>
      </c>
      <c r="B29" s="81">
        <f t="shared" ref="B29" si="18">B20+B23+B27+B28</f>
        <v>4209</v>
      </c>
      <c r="C29" s="81">
        <f>C20+C23+C27+C28</f>
        <v>4226</v>
      </c>
      <c r="D29" s="81">
        <f>D20+D23+D27+D28</f>
        <v>4203</v>
      </c>
      <c r="E29" s="81">
        <f>E20+E23+E27+E28</f>
        <v>4117</v>
      </c>
      <c r="F29" s="81">
        <f>F20+F23+F27+F28</f>
        <v>4154</v>
      </c>
      <c r="G29" s="85">
        <f t="shared" si="0"/>
        <v>37</v>
      </c>
      <c r="H29" s="17">
        <f t="shared" si="1"/>
        <v>0.89871265484576146</v>
      </c>
    </row>
    <row r="30" spans="1:8" x14ac:dyDescent="0.25">
      <c r="A30" s="31" t="s">
        <v>32</v>
      </c>
      <c r="B30" s="75">
        <v>4038</v>
      </c>
      <c r="C30" s="75">
        <v>4163</v>
      </c>
      <c r="D30" s="75">
        <v>4288</v>
      </c>
      <c r="E30" s="75">
        <v>4159</v>
      </c>
      <c r="F30" s="75">
        <v>3954</v>
      </c>
      <c r="G30" s="93">
        <f t="shared" si="0"/>
        <v>-205</v>
      </c>
      <c r="H30" s="36">
        <f t="shared" si="1"/>
        <v>-4.9290694878576584</v>
      </c>
    </row>
    <row r="31" spans="1:8" x14ac:dyDescent="0.25">
      <c r="A31" s="31" t="s">
        <v>33</v>
      </c>
      <c r="B31" s="75">
        <v>2657</v>
      </c>
      <c r="C31" s="75">
        <v>2785</v>
      </c>
      <c r="D31" s="75">
        <v>2854</v>
      </c>
      <c r="E31" s="75">
        <v>2936</v>
      </c>
      <c r="F31" s="75">
        <v>2851</v>
      </c>
      <c r="G31" s="93">
        <f t="shared" si="0"/>
        <v>-85</v>
      </c>
      <c r="H31" s="36">
        <f t="shared" si="1"/>
        <v>-2.8950953678474116</v>
      </c>
    </row>
    <row r="32" spans="1:8" x14ac:dyDescent="0.25">
      <c r="A32" s="31" t="s">
        <v>34</v>
      </c>
      <c r="B32" s="75">
        <v>994</v>
      </c>
      <c r="C32" s="75">
        <v>1029</v>
      </c>
      <c r="D32" s="75">
        <v>1078</v>
      </c>
      <c r="E32" s="75">
        <v>1088</v>
      </c>
      <c r="F32" s="75">
        <v>1069</v>
      </c>
      <c r="G32" s="93">
        <f t="shared" si="0"/>
        <v>-19</v>
      </c>
      <c r="H32" s="36">
        <f t="shared" si="1"/>
        <v>-1.7463235294117647</v>
      </c>
    </row>
    <row r="33" spans="1:8" x14ac:dyDescent="0.25">
      <c r="A33" s="18" t="s">
        <v>35</v>
      </c>
      <c r="B33" s="82">
        <f t="shared" ref="B33:D33" si="19">B31+B32</f>
        <v>3651</v>
      </c>
      <c r="C33" s="82">
        <f t="shared" si="19"/>
        <v>3814</v>
      </c>
      <c r="D33" s="82">
        <f t="shared" si="19"/>
        <v>3932</v>
      </c>
      <c r="E33" s="82">
        <f t="shared" ref="E33:F33" si="20">E31+E32</f>
        <v>4024</v>
      </c>
      <c r="F33" s="82">
        <f t="shared" si="20"/>
        <v>3920</v>
      </c>
      <c r="G33" s="86">
        <f t="shared" si="0"/>
        <v>-104</v>
      </c>
      <c r="H33" s="20">
        <f t="shared" si="1"/>
        <v>-2.5844930417495031</v>
      </c>
    </row>
    <row r="34" spans="1:8" x14ac:dyDescent="0.25">
      <c r="A34" s="31" t="s">
        <v>36</v>
      </c>
      <c r="B34" s="75">
        <v>2574</v>
      </c>
      <c r="C34" s="75">
        <v>2704</v>
      </c>
      <c r="D34" s="75">
        <v>2849</v>
      </c>
      <c r="E34" s="75">
        <v>2843</v>
      </c>
      <c r="F34" s="75">
        <v>2924</v>
      </c>
      <c r="G34" s="93">
        <f t="shared" si="0"/>
        <v>81</v>
      </c>
      <c r="H34" s="36">
        <f t="shared" si="1"/>
        <v>2.8491030601477312</v>
      </c>
    </row>
    <row r="35" spans="1:8" x14ac:dyDescent="0.25">
      <c r="A35" s="31" t="s">
        <v>37</v>
      </c>
      <c r="B35" s="75">
        <v>970</v>
      </c>
      <c r="C35" s="75">
        <v>989</v>
      </c>
      <c r="D35" s="75">
        <v>1014</v>
      </c>
      <c r="E35" s="75">
        <v>1046</v>
      </c>
      <c r="F35" s="75">
        <v>1062</v>
      </c>
      <c r="G35" s="93">
        <f t="shared" si="0"/>
        <v>16</v>
      </c>
      <c r="H35" s="36">
        <f t="shared" si="1"/>
        <v>1.5296367112810707</v>
      </c>
    </row>
    <row r="36" spans="1:8" x14ac:dyDescent="0.25">
      <c r="A36" s="18" t="s">
        <v>38</v>
      </c>
      <c r="B36" s="82">
        <f t="shared" ref="B36:D36" si="21">B35+B34</f>
        <v>3544</v>
      </c>
      <c r="C36" s="82">
        <f t="shared" si="21"/>
        <v>3693</v>
      </c>
      <c r="D36" s="82">
        <f t="shared" si="21"/>
        <v>3863</v>
      </c>
      <c r="E36" s="82">
        <f t="shared" ref="E36:F36" si="22">E35+E34</f>
        <v>3889</v>
      </c>
      <c r="F36" s="82">
        <f t="shared" si="22"/>
        <v>3986</v>
      </c>
      <c r="G36" s="86">
        <f t="shared" si="0"/>
        <v>97</v>
      </c>
      <c r="H36" s="20">
        <f t="shared" si="1"/>
        <v>2.4942144510156852</v>
      </c>
    </row>
    <row r="37" spans="1:8" x14ac:dyDescent="0.25">
      <c r="A37" s="15" t="s">
        <v>39</v>
      </c>
      <c r="B37" s="81">
        <f t="shared" ref="B37:D37" si="23">B36+B33+B30</f>
        <v>11233</v>
      </c>
      <c r="C37" s="81">
        <f t="shared" si="23"/>
        <v>11670</v>
      </c>
      <c r="D37" s="81">
        <f t="shared" si="23"/>
        <v>12083</v>
      </c>
      <c r="E37" s="81">
        <f t="shared" ref="E37:F37" si="24">E36+E33+E30</f>
        <v>12072</v>
      </c>
      <c r="F37" s="81">
        <f t="shared" si="24"/>
        <v>11860</v>
      </c>
      <c r="G37" s="85">
        <f t="shared" si="0"/>
        <v>-212</v>
      </c>
      <c r="H37" s="17">
        <f t="shared" si="1"/>
        <v>-1.7561298873426108</v>
      </c>
    </row>
    <row r="38" spans="1:8" ht="15.75" x14ac:dyDescent="0.25">
      <c r="A38" s="22" t="s">
        <v>40</v>
      </c>
      <c r="B38" s="83">
        <f>B37+B29+B15</f>
        <v>39277</v>
      </c>
      <c r="C38" s="83">
        <f>C37+C29+C15</f>
        <v>39780</v>
      </c>
      <c r="D38" s="83">
        <f>D37+D29+D15</f>
        <v>40141</v>
      </c>
      <c r="E38" s="83">
        <f>E37+E29+E15</f>
        <v>40219</v>
      </c>
      <c r="F38" s="83">
        <f>F37+F29+F15</f>
        <v>40346</v>
      </c>
      <c r="G38" s="87">
        <f t="shared" si="0"/>
        <v>127</v>
      </c>
      <c r="H38" s="24">
        <f t="shared" si="1"/>
        <v>0.31577115293766628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16" workbookViewId="0"/>
  </sheetViews>
  <sheetFormatPr baseColWidth="10" defaultRowHeight="15" x14ac:dyDescent="0.25"/>
  <cols>
    <col min="1" max="1" width="24" customWidth="1"/>
    <col min="2" max="6" width="10.85546875" style="76" customWidth="1"/>
  </cols>
  <sheetData>
    <row r="1" spans="1:8" x14ac:dyDescent="0.25">
      <c r="A1" s="38" t="s">
        <v>45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28" t="s">
        <v>1</v>
      </c>
      <c r="H1" s="34"/>
    </row>
    <row r="2" spans="1:8" x14ac:dyDescent="0.25">
      <c r="A2" s="29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0" t="s">
        <v>3</v>
      </c>
      <c r="H2" s="35" t="s">
        <v>4</v>
      </c>
    </row>
    <row r="3" spans="1:8" x14ac:dyDescent="0.25">
      <c r="A3" s="31" t="s">
        <v>5</v>
      </c>
      <c r="B3" s="79">
        <v>5610</v>
      </c>
      <c r="C3" s="79">
        <v>5719</v>
      </c>
      <c r="D3" s="79">
        <v>5834</v>
      </c>
      <c r="E3" s="79">
        <v>5663</v>
      </c>
      <c r="F3" s="79">
        <v>5910</v>
      </c>
      <c r="G3" s="32">
        <f>F3-E3</f>
        <v>247</v>
      </c>
      <c r="H3" s="36">
        <f>G3/E3*100</f>
        <v>4.3616457707928653</v>
      </c>
    </row>
    <row r="4" spans="1:8" x14ac:dyDescent="0.25">
      <c r="A4" s="31" t="s">
        <v>6</v>
      </c>
      <c r="B4" s="79">
        <v>5634</v>
      </c>
      <c r="C4" s="79">
        <v>5644</v>
      </c>
      <c r="D4" s="79">
        <v>5736</v>
      </c>
      <c r="E4" s="79">
        <v>5843</v>
      </c>
      <c r="F4" s="79">
        <v>5647</v>
      </c>
      <c r="G4" s="32">
        <f t="shared" ref="G4:G57" si="0">F4-E4</f>
        <v>-196</v>
      </c>
      <c r="H4" s="36">
        <f t="shared" ref="H4:H57" si="1">G4/E4*100</f>
        <v>-3.3544412117063152</v>
      </c>
    </row>
    <row r="5" spans="1:8" x14ac:dyDescent="0.25">
      <c r="A5" s="31" t="s">
        <v>7</v>
      </c>
      <c r="B5" s="79">
        <v>5765</v>
      </c>
      <c r="C5" s="79">
        <v>5537</v>
      </c>
      <c r="D5" s="79">
        <v>5584</v>
      </c>
      <c r="E5" s="79">
        <v>5680</v>
      </c>
      <c r="F5" s="79">
        <v>5856</v>
      </c>
      <c r="G5" s="32">
        <f t="shared" si="0"/>
        <v>176</v>
      </c>
      <c r="H5" s="36">
        <f t="shared" si="1"/>
        <v>3.0985915492957745</v>
      </c>
    </row>
    <row r="6" spans="1:8" x14ac:dyDescent="0.25">
      <c r="A6" s="31" t="s">
        <v>8</v>
      </c>
      <c r="B6" s="79">
        <v>5403</v>
      </c>
      <c r="C6" s="79">
        <v>5578</v>
      </c>
      <c r="D6" s="79">
        <v>5375</v>
      </c>
      <c r="E6" s="79">
        <v>5448</v>
      </c>
      <c r="F6" s="79">
        <v>5497</v>
      </c>
      <c r="G6" s="32">
        <f t="shared" si="0"/>
        <v>49</v>
      </c>
      <c r="H6" s="36">
        <f t="shared" si="1"/>
        <v>0.89941262848751835</v>
      </c>
    </row>
    <row r="7" spans="1:8" x14ac:dyDescent="0.25">
      <c r="A7" s="12" t="s">
        <v>9</v>
      </c>
      <c r="B7" s="84">
        <f>SUM(B3:B6)</f>
        <v>22412</v>
      </c>
      <c r="C7" s="84">
        <f>SUM(C3:C6)</f>
        <v>22478</v>
      </c>
      <c r="D7" s="84">
        <f>SUM(D3:D6)</f>
        <v>22529</v>
      </c>
      <c r="E7" s="84">
        <f>SUM(E3:E6)</f>
        <v>22634</v>
      </c>
      <c r="F7" s="84">
        <f>SUM(F3:F6)</f>
        <v>22910</v>
      </c>
      <c r="G7" s="13">
        <f t="shared" si="0"/>
        <v>276</v>
      </c>
      <c r="H7" s="14">
        <f t="shared" si="1"/>
        <v>1.2194044358045419</v>
      </c>
    </row>
    <row r="8" spans="1:8" x14ac:dyDescent="0.25">
      <c r="A8" s="4" t="s">
        <v>10</v>
      </c>
      <c r="B8" s="79"/>
      <c r="C8" s="79"/>
      <c r="D8" s="79"/>
      <c r="E8" s="79"/>
      <c r="F8" s="79"/>
      <c r="G8" s="5">
        <f t="shared" si="0"/>
        <v>0</v>
      </c>
      <c r="H8" s="10"/>
    </row>
    <row r="9" spans="1:8" x14ac:dyDescent="0.25">
      <c r="A9" s="31" t="s">
        <v>11</v>
      </c>
      <c r="B9" s="79">
        <v>243</v>
      </c>
      <c r="C9" s="79">
        <v>246</v>
      </c>
      <c r="D9" s="79">
        <v>249</v>
      </c>
      <c r="E9" s="79">
        <v>280</v>
      </c>
      <c r="F9" s="79">
        <v>295</v>
      </c>
      <c r="G9" s="32">
        <f t="shared" si="0"/>
        <v>15</v>
      </c>
      <c r="H9" s="36">
        <f t="shared" si="1"/>
        <v>5.3571428571428568</v>
      </c>
    </row>
    <row r="10" spans="1:8" x14ac:dyDescent="0.25">
      <c r="A10" s="4" t="s">
        <v>53</v>
      </c>
      <c r="B10" s="79"/>
      <c r="C10" s="79"/>
      <c r="D10" s="79"/>
      <c r="E10" s="79"/>
      <c r="F10" s="79"/>
      <c r="G10" s="32">
        <f t="shared" si="0"/>
        <v>0</v>
      </c>
      <c r="H10" s="10"/>
    </row>
    <row r="11" spans="1:8" x14ac:dyDescent="0.25">
      <c r="A11" s="12" t="s">
        <v>12</v>
      </c>
      <c r="B11" s="84">
        <f>B9+B7+B8+B10</f>
        <v>22655</v>
      </c>
      <c r="C11" s="84">
        <f>C9+C7+C8+C10</f>
        <v>22724</v>
      </c>
      <c r="D11" s="84">
        <f>D9+D7+D8+D10</f>
        <v>22778</v>
      </c>
      <c r="E11" s="84">
        <f>E9+E7+E8+E10</f>
        <v>22914</v>
      </c>
      <c r="F11" s="84">
        <f>F9+F7+F8+F10</f>
        <v>23205</v>
      </c>
      <c r="G11" s="13">
        <f t="shared" si="0"/>
        <v>291</v>
      </c>
      <c r="H11" s="14">
        <f t="shared" si="1"/>
        <v>1.2699659596753077</v>
      </c>
    </row>
    <row r="12" spans="1:8" x14ac:dyDescent="0.25">
      <c r="A12" s="31" t="s">
        <v>13</v>
      </c>
      <c r="B12" s="79">
        <v>157</v>
      </c>
      <c r="C12" s="79">
        <v>155</v>
      </c>
      <c r="D12" s="79">
        <v>123</v>
      </c>
      <c r="E12" s="79">
        <v>155</v>
      </c>
      <c r="F12" s="79">
        <v>137</v>
      </c>
      <c r="G12" s="32">
        <f t="shared" si="0"/>
        <v>-18</v>
      </c>
      <c r="H12" s="36">
        <f t="shared" si="1"/>
        <v>-11.612903225806452</v>
      </c>
    </row>
    <row r="13" spans="1:8" x14ac:dyDescent="0.25">
      <c r="A13" s="31" t="s">
        <v>14</v>
      </c>
      <c r="B13" s="79">
        <v>168</v>
      </c>
      <c r="C13" s="79">
        <v>211</v>
      </c>
      <c r="D13" s="79">
        <v>171</v>
      </c>
      <c r="E13" s="79">
        <v>156</v>
      </c>
      <c r="F13" s="79">
        <v>183</v>
      </c>
      <c r="G13" s="32">
        <f t="shared" si="0"/>
        <v>27</v>
      </c>
      <c r="H13" s="36">
        <f t="shared" si="1"/>
        <v>17.307692307692307</v>
      </c>
    </row>
    <row r="14" spans="1:8" x14ac:dyDescent="0.25">
      <c r="A14" s="31" t="s">
        <v>15</v>
      </c>
      <c r="B14" s="79">
        <v>195</v>
      </c>
      <c r="C14" s="79">
        <v>185</v>
      </c>
      <c r="D14" s="79">
        <v>208</v>
      </c>
      <c r="E14" s="79">
        <v>185</v>
      </c>
      <c r="F14" s="79">
        <v>178</v>
      </c>
      <c r="G14" s="32">
        <f t="shared" si="0"/>
        <v>-7</v>
      </c>
      <c r="H14" s="36">
        <f t="shared" si="1"/>
        <v>-3.7837837837837842</v>
      </c>
    </row>
    <row r="15" spans="1:8" x14ac:dyDescent="0.25">
      <c r="A15" s="31" t="s">
        <v>16</v>
      </c>
      <c r="B15" s="79">
        <v>229</v>
      </c>
      <c r="C15" s="79">
        <v>194</v>
      </c>
      <c r="D15" s="79">
        <v>169</v>
      </c>
      <c r="E15" s="79">
        <v>196</v>
      </c>
      <c r="F15" s="79">
        <v>191</v>
      </c>
      <c r="G15" s="32">
        <f t="shared" si="0"/>
        <v>-5</v>
      </c>
      <c r="H15" s="36">
        <f t="shared" si="1"/>
        <v>-2.5510204081632653</v>
      </c>
    </row>
    <row r="16" spans="1:8" x14ac:dyDescent="0.25">
      <c r="A16" s="12" t="s">
        <v>17</v>
      </c>
      <c r="B16" s="84">
        <f>SUM(B12:B15)</f>
        <v>749</v>
      </c>
      <c r="C16" s="84">
        <f>SUM(C12:C15)</f>
        <v>745</v>
      </c>
      <c r="D16" s="84">
        <f>SUM(D12:D15)</f>
        <v>671</v>
      </c>
      <c r="E16" s="84">
        <f>SUM(E12:E15)</f>
        <v>692</v>
      </c>
      <c r="F16" s="84">
        <f>SUM(F12:F15)</f>
        <v>689</v>
      </c>
      <c r="G16" s="13">
        <f t="shared" si="0"/>
        <v>-3</v>
      </c>
      <c r="H16" s="14">
        <f t="shared" si="1"/>
        <v>-0.43352601156069359</v>
      </c>
    </row>
    <row r="17" spans="1:8" x14ac:dyDescent="0.25">
      <c r="A17" s="15" t="s">
        <v>18</v>
      </c>
      <c r="B17" s="85">
        <f>B16+B11</f>
        <v>23404</v>
      </c>
      <c r="C17" s="85">
        <f>C16+C11</f>
        <v>23469</v>
      </c>
      <c r="D17" s="85">
        <f>D16+D11</f>
        <v>23449</v>
      </c>
      <c r="E17" s="85">
        <f>E16+E11</f>
        <v>23606</v>
      </c>
      <c r="F17" s="85">
        <f>F16+F11</f>
        <v>23894</v>
      </c>
      <c r="G17" s="16">
        <f t="shared" si="0"/>
        <v>288</v>
      </c>
      <c r="H17" s="17">
        <f t="shared" si="1"/>
        <v>1.2200288062357028</v>
      </c>
    </row>
    <row r="18" spans="1:8" x14ac:dyDescent="0.25">
      <c r="A18" s="31" t="s">
        <v>8</v>
      </c>
      <c r="B18" s="79">
        <v>189</v>
      </c>
      <c r="C18" s="79">
        <v>185</v>
      </c>
      <c r="D18" s="79">
        <v>154</v>
      </c>
      <c r="E18" s="79">
        <v>160</v>
      </c>
      <c r="F18" s="79">
        <v>171</v>
      </c>
      <c r="G18" s="32">
        <f t="shared" si="0"/>
        <v>11</v>
      </c>
      <c r="H18" s="36">
        <f t="shared" si="1"/>
        <v>6.8750000000000009</v>
      </c>
    </row>
    <row r="19" spans="1:8" x14ac:dyDescent="0.25">
      <c r="A19" s="31" t="s">
        <v>11</v>
      </c>
      <c r="B19" s="79">
        <v>19</v>
      </c>
      <c r="C19" s="79">
        <v>7</v>
      </c>
      <c r="D19" s="79">
        <v>6</v>
      </c>
      <c r="E19" s="79">
        <v>12</v>
      </c>
      <c r="F19" s="79">
        <v>19</v>
      </c>
      <c r="G19" s="32">
        <f t="shared" si="0"/>
        <v>7</v>
      </c>
      <c r="H19" s="10">
        <f t="shared" si="1"/>
        <v>58.333333333333336</v>
      </c>
    </row>
    <row r="20" spans="1:8" s="95" customFormat="1" x14ac:dyDescent="0.25">
      <c r="A20" s="31" t="s">
        <v>19</v>
      </c>
      <c r="B20" s="79"/>
      <c r="C20" s="79"/>
      <c r="D20" s="79"/>
      <c r="E20" s="79"/>
      <c r="F20" s="79">
        <v>5</v>
      </c>
      <c r="G20" s="32"/>
      <c r="H20" s="10"/>
    </row>
    <row r="21" spans="1:8" x14ac:dyDescent="0.25">
      <c r="A21" s="31" t="s">
        <v>20</v>
      </c>
      <c r="B21" s="5">
        <v>294</v>
      </c>
      <c r="C21" s="5">
        <v>292</v>
      </c>
      <c r="D21" s="5">
        <v>265</v>
      </c>
      <c r="E21" s="5">
        <v>253</v>
      </c>
      <c r="F21" s="5">
        <v>260</v>
      </c>
      <c r="G21" s="32">
        <f t="shared" si="0"/>
        <v>7</v>
      </c>
      <c r="H21" s="36">
        <f t="shared" si="1"/>
        <v>2.766798418972332</v>
      </c>
    </row>
    <row r="22" spans="1:8" x14ac:dyDescent="0.25">
      <c r="A22" s="31" t="s">
        <v>21</v>
      </c>
      <c r="B22" s="79">
        <v>254</v>
      </c>
      <c r="C22" s="79">
        <v>247</v>
      </c>
      <c r="D22" s="79">
        <v>234</v>
      </c>
      <c r="E22" s="79">
        <v>222</v>
      </c>
      <c r="F22" s="79">
        <v>220</v>
      </c>
      <c r="G22" s="32">
        <f t="shared" si="0"/>
        <v>-2</v>
      </c>
      <c r="H22" s="36">
        <f t="shared" si="1"/>
        <v>-0.90090090090090091</v>
      </c>
    </row>
    <row r="23" spans="1:8" x14ac:dyDescent="0.25">
      <c r="A23" s="18" t="s">
        <v>22</v>
      </c>
      <c r="B23" s="86">
        <f>SUM(B21:B22)</f>
        <v>548</v>
      </c>
      <c r="C23" s="86">
        <f>SUM(C21:C22)</f>
        <v>539</v>
      </c>
      <c r="D23" s="86">
        <f>SUM(D21:D22)</f>
        <v>499</v>
      </c>
      <c r="E23" s="86">
        <f>SUM(E21:E22)</f>
        <v>475</v>
      </c>
      <c r="F23" s="86">
        <f>SUM(F21:F22)</f>
        <v>480</v>
      </c>
      <c r="G23" s="19">
        <f t="shared" si="0"/>
        <v>5</v>
      </c>
      <c r="H23" s="20">
        <f t="shared" si="1"/>
        <v>1.0526315789473684</v>
      </c>
    </row>
    <row r="24" spans="1:8" s="95" customFormat="1" x14ac:dyDescent="0.25">
      <c r="A24" s="4" t="s">
        <v>24</v>
      </c>
      <c r="B24" s="79">
        <v>8</v>
      </c>
      <c r="C24" s="79">
        <v>11</v>
      </c>
      <c r="D24" s="79">
        <v>11</v>
      </c>
      <c r="E24" s="79">
        <v>11</v>
      </c>
      <c r="F24" s="79">
        <v>14</v>
      </c>
      <c r="G24" s="5">
        <f t="shared" si="0"/>
        <v>3</v>
      </c>
      <c r="H24" s="10">
        <f t="shared" si="1"/>
        <v>27.27272727272727</v>
      </c>
    </row>
    <row r="25" spans="1:8" s="95" customFormat="1" x14ac:dyDescent="0.25">
      <c r="A25" s="4" t="s">
        <v>25</v>
      </c>
      <c r="B25" s="79"/>
      <c r="C25" s="79">
        <v>8</v>
      </c>
      <c r="D25" s="79">
        <v>6</v>
      </c>
      <c r="E25" s="79">
        <v>5</v>
      </c>
      <c r="F25" s="79">
        <v>9</v>
      </c>
      <c r="G25" s="5">
        <f t="shared" si="0"/>
        <v>4</v>
      </c>
      <c r="H25" s="10">
        <f t="shared" si="1"/>
        <v>80</v>
      </c>
    </row>
    <row r="26" spans="1:8" s="95" customFormat="1" x14ac:dyDescent="0.25">
      <c r="A26" s="18" t="s">
        <v>26</v>
      </c>
      <c r="B26" s="86">
        <f>SUM(B24:B25)</f>
        <v>8</v>
      </c>
      <c r="C26" s="86">
        <f>SUM(C24:C25)</f>
        <v>19</v>
      </c>
      <c r="D26" s="86">
        <f>SUM(D24:D25)</f>
        <v>17</v>
      </c>
      <c r="E26" s="86">
        <f>SUM(E24:E25)</f>
        <v>16</v>
      </c>
      <c r="F26" s="86">
        <f>SUM(F24:F25)</f>
        <v>23</v>
      </c>
      <c r="G26" s="19">
        <f t="shared" si="0"/>
        <v>7</v>
      </c>
      <c r="H26" s="20">
        <f t="shared" si="1"/>
        <v>43.75</v>
      </c>
    </row>
    <row r="27" spans="1:8" x14ac:dyDescent="0.25">
      <c r="A27" s="31" t="s">
        <v>27</v>
      </c>
      <c r="B27" s="79">
        <v>1248</v>
      </c>
      <c r="C27" s="79">
        <v>1213</v>
      </c>
      <c r="D27" s="79">
        <v>1168</v>
      </c>
      <c r="E27" s="79">
        <v>1141</v>
      </c>
      <c r="F27" s="79">
        <v>1153</v>
      </c>
      <c r="G27" s="32">
        <f t="shared" si="0"/>
        <v>12</v>
      </c>
      <c r="H27" s="36">
        <f t="shared" si="1"/>
        <v>1.0517090271691498</v>
      </c>
    </row>
    <row r="28" spans="1:8" x14ac:dyDescent="0.25">
      <c r="A28" s="31" t="s">
        <v>28</v>
      </c>
      <c r="B28" s="79">
        <v>1228</v>
      </c>
      <c r="C28" s="79">
        <v>1205</v>
      </c>
      <c r="D28" s="79">
        <v>1131</v>
      </c>
      <c r="E28" s="79">
        <v>1137</v>
      </c>
      <c r="F28" s="79">
        <v>1118</v>
      </c>
      <c r="G28" s="32">
        <f t="shared" si="0"/>
        <v>-19</v>
      </c>
      <c r="H28" s="36">
        <f t="shared" si="1"/>
        <v>-1.6710642040457344</v>
      </c>
    </row>
    <row r="29" spans="1:8" x14ac:dyDescent="0.25">
      <c r="A29" s="31" t="s">
        <v>29</v>
      </c>
      <c r="B29" s="79">
        <v>1070</v>
      </c>
      <c r="C29" s="79">
        <v>1141</v>
      </c>
      <c r="D29" s="79">
        <v>1062</v>
      </c>
      <c r="E29" s="79">
        <v>1012</v>
      </c>
      <c r="F29" s="79">
        <v>1036</v>
      </c>
      <c r="G29" s="32">
        <f t="shared" si="0"/>
        <v>24</v>
      </c>
      <c r="H29" s="36">
        <f t="shared" si="1"/>
        <v>2.3715415019762842</v>
      </c>
    </row>
    <row r="30" spans="1:8" x14ac:dyDescent="0.25">
      <c r="A30" s="18" t="s">
        <v>41</v>
      </c>
      <c r="B30" s="86">
        <f>SUM(B27:B29)</f>
        <v>3546</v>
      </c>
      <c r="C30" s="86">
        <f>SUM(C27:C29)</f>
        <v>3559</v>
      </c>
      <c r="D30" s="86">
        <f>SUM(D27:D29)</f>
        <v>3361</v>
      </c>
      <c r="E30" s="86">
        <f>SUM(E27:E29)</f>
        <v>3290</v>
      </c>
      <c r="F30" s="86">
        <f>SUM(F27:F29)</f>
        <v>3307</v>
      </c>
      <c r="G30" s="19">
        <f t="shared" si="0"/>
        <v>17</v>
      </c>
      <c r="H30" s="20">
        <f t="shared" si="1"/>
        <v>0.51671732522796354</v>
      </c>
    </row>
    <row r="31" spans="1:8" x14ac:dyDescent="0.25">
      <c r="A31" s="21" t="s">
        <v>30</v>
      </c>
      <c r="B31" s="96">
        <v>18</v>
      </c>
      <c r="C31" s="96">
        <v>17</v>
      </c>
      <c r="D31" s="96">
        <v>12</v>
      </c>
      <c r="E31" s="96">
        <v>10</v>
      </c>
      <c r="F31" s="96">
        <v>13</v>
      </c>
      <c r="G31" s="33">
        <f t="shared" si="0"/>
        <v>3</v>
      </c>
      <c r="H31" s="37">
        <f t="shared" si="1"/>
        <v>30</v>
      </c>
    </row>
    <row r="32" spans="1:8" x14ac:dyDescent="0.25">
      <c r="A32" s="31" t="s">
        <v>34</v>
      </c>
      <c r="B32" s="79">
        <v>16</v>
      </c>
      <c r="C32" s="79">
        <v>17</v>
      </c>
      <c r="D32" s="79">
        <v>18</v>
      </c>
      <c r="E32" s="79">
        <v>13</v>
      </c>
      <c r="F32" s="79"/>
      <c r="G32" s="32">
        <f t="shared" si="0"/>
        <v>-13</v>
      </c>
      <c r="H32" s="36">
        <f t="shared" si="1"/>
        <v>-100</v>
      </c>
    </row>
    <row r="33" spans="1:8" x14ac:dyDescent="0.25">
      <c r="A33" s="31" t="s">
        <v>37</v>
      </c>
      <c r="B33" s="79">
        <v>15</v>
      </c>
      <c r="C33" s="79">
        <v>17</v>
      </c>
      <c r="D33" s="79">
        <v>19</v>
      </c>
      <c r="E33" s="79">
        <v>16</v>
      </c>
      <c r="F33" s="79">
        <v>16</v>
      </c>
      <c r="G33" s="32">
        <f t="shared" si="0"/>
        <v>0</v>
      </c>
      <c r="H33" s="36">
        <f t="shared" si="1"/>
        <v>0</v>
      </c>
    </row>
    <row r="34" spans="1:8" x14ac:dyDescent="0.25">
      <c r="A34" s="18" t="s">
        <v>38</v>
      </c>
      <c r="B34" s="86">
        <f>SUM(B32:B33)</f>
        <v>31</v>
      </c>
      <c r="C34" s="86">
        <f>SUM(C32:C33)</f>
        <v>34</v>
      </c>
      <c r="D34" s="86">
        <f>SUM(D32:D33)</f>
        <v>37</v>
      </c>
      <c r="E34" s="86">
        <f>SUM(E32:E33)</f>
        <v>29</v>
      </c>
      <c r="F34" s="86">
        <f>SUM(F32:F33)</f>
        <v>16</v>
      </c>
      <c r="G34" s="19">
        <f t="shared" si="0"/>
        <v>-13</v>
      </c>
      <c r="H34" s="20">
        <f t="shared" si="1"/>
        <v>-44.827586206896555</v>
      </c>
    </row>
    <row r="35" spans="1:8" x14ac:dyDescent="0.25">
      <c r="A35" s="15" t="s">
        <v>31</v>
      </c>
      <c r="B35" s="16">
        <f t="shared" ref="B35:E35" si="2">B18+B19+B23+B26+B30+B31+B34</f>
        <v>4359</v>
      </c>
      <c r="C35" s="16">
        <f t="shared" si="2"/>
        <v>4360</v>
      </c>
      <c r="D35" s="16">
        <f t="shared" si="2"/>
        <v>4086</v>
      </c>
      <c r="E35" s="16">
        <f t="shared" si="2"/>
        <v>3992</v>
      </c>
      <c r="F35" s="16">
        <f>F18+F19+F20+F23+F26+F30+F31+F34</f>
        <v>4034</v>
      </c>
      <c r="G35" s="16">
        <f t="shared" si="0"/>
        <v>42</v>
      </c>
      <c r="H35" s="17">
        <f t="shared" si="1"/>
        <v>1.0521042084168337</v>
      </c>
    </row>
    <row r="36" spans="1:8" x14ac:dyDescent="0.25">
      <c r="A36" s="31" t="s">
        <v>5</v>
      </c>
      <c r="B36" s="79">
        <v>58</v>
      </c>
      <c r="C36" s="79">
        <v>51</v>
      </c>
      <c r="D36" s="79">
        <v>50</v>
      </c>
      <c r="E36" s="79">
        <v>56</v>
      </c>
      <c r="F36" s="79">
        <v>44</v>
      </c>
      <c r="G36" s="32">
        <f t="shared" si="0"/>
        <v>-12</v>
      </c>
      <c r="H36" s="36">
        <f t="shared" si="1"/>
        <v>-21.428571428571427</v>
      </c>
    </row>
    <row r="37" spans="1:8" x14ac:dyDescent="0.25">
      <c r="A37" s="31" t="s">
        <v>6</v>
      </c>
      <c r="B37" s="79">
        <v>43</v>
      </c>
      <c r="C37" s="79">
        <v>59</v>
      </c>
      <c r="D37" s="79">
        <v>53</v>
      </c>
      <c r="E37" s="79">
        <v>54</v>
      </c>
      <c r="F37" s="79">
        <v>58</v>
      </c>
      <c r="G37" s="32">
        <f t="shared" si="0"/>
        <v>4</v>
      </c>
      <c r="H37" s="36">
        <f t="shared" si="1"/>
        <v>7.4074074074074066</v>
      </c>
    </row>
    <row r="38" spans="1:8" x14ac:dyDescent="0.25">
      <c r="A38" s="31" t="s">
        <v>7</v>
      </c>
      <c r="B38" s="79">
        <v>57</v>
      </c>
      <c r="C38" s="79">
        <v>45</v>
      </c>
      <c r="D38" s="79">
        <v>57</v>
      </c>
      <c r="E38" s="79">
        <v>52</v>
      </c>
      <c r="F38" s="79">
        <v>58</v>
      </c>
      <c r="G38" s="32">
        <f t="shared" si="0"/>
        <v>6</v>
      </c>
      <c r="H38" s="36">
        <f t="shared" si="1"/>
        <v>11.538461538461538</v>
      </c>
    </row>
    <row r="39" spans="1:8" x14ac:dyDescent="0.25">
      <c r="A39" s="31" t="s">
        <v>8</v>
      </c>
      <c r="B39" s="79">
        <v>65</v>
      </c>
      <c r="C39" s="79">
        <v>68</v>
      </c>
      <c r="D39" s="79">
        <v>77</v>
      </c>
      <c r="E39" s="79">
        <v>84</v>
      </c>
      <c r="F39" s="79">
        <v>78</v>
      </c>
      <c r="G39" s="32">
        <f t="shared" si="0"/>
        <v>-6</v>
      </c>
      <c r="H39" s="36">
        <f t="shared" si="1"/>
        <v>-7.1428571428571423</v>
      </c>
    </row>
    <row r="40" spans="1:8" s="95" customFormat="1" x14ac:dyDescent="0.25">
      <c r="A40" s="31" t="s">
        <v>11</v>
      </c>
      <c r="B40" s="79"/>
      <c r="C40" s="79"/>
      <c r="D40" s="79">
        <v>9</v>
      </c>
      <c r="E40" s="79">
        <v>6</v>
      </c>
      <c r="F40" s="79">
        <v>10</v>
      </c>
      <c r="G40" s="32">
        <f t="shared" si="0"/>
        <v>4</v>
      </c>
      <c r="H40" s="10">
        <f t="shared" si="1"/>
        <v>66.666666666666657</v>
      </c>
    </row>
    <row r="41" spans="1:8" s="95" customFormat="1" x14ac:dyDescent="0.25">
      <c r="A41" s="31" t="s">
        <v>20</v>
      </c>
      <c r="B41" s="5"/>
      <c r="C41" s="5"/>
      <c r="D41" s="5">
        <v>23</v>
      </c>
      <c r="E41" s="5">
        <v>24</v>
      </c>
      <c r="F41" s="5">
        <v>20</v>
      </c>
      <c r="G41" s="32">
        <f t="shared" si="0"/>
        <v>-4</v>
      </c>
      <c r="H41" s="36">
        <f t="shared" si="1"/>
        <v>-16.666666666666664</v>
      </c>
    </row>
    <row r="42" spans="1:8" s="95" customFormat="1" x14ac:dyDescent="0.25">
      <c r="A42" s="31" t="s">
        <v>21</v>
      </c>
      <c r="B42" s="79"/>
      <c r="C42" s="79"/>
      <c r="D42" s="79">
        <v>19</v>
      </c>
      <c r="E42" s="79">
        <v>20</v>
      </c>
      <c r="F42" s="79">
        <v>22</v>
      </c>
      <c r="G42" s="32">
        <f t="shared" si="0"/>
        <v>2</v>
      </c>
      <c r="H42" s="36">
        <f t="shared" si="1"/>
        <v>10</v>
      </c>
    </row>
    <row r="43" spans="1:8" x14ac:dyDescent="0.25">
      <c r="A43" s="18" t="s">
        <v>51</v>
      </c>
      <c r="B43" s="86">
        <f>SUM(B36:B39)</f>
        <v>223</v>
      </c>
      <c r="C43" s="86">
        <f>SUM(C36:C39)</f>
        <v>223</v>
      </c>
      <c r="D43" s="19">
        <f>SUM(D36:D42)</f>
        <v>288</v>
      </c>
      <c r="E43" s="19">
        <f>SUM(E36:E42)</f>
        <v>296</v>
      </c>
      <c r="F43" s="19">
        <f>SUM(F36:F42)</f>
        <v>290</v>
      </c>
      <c r="G43" s="19">
        <f t="shared" si="0"/>
        <v>-6</v>
      </c>
      <c r="H43" s="20">
        <f t="shared" si="1"/>
        <v>-2.0270270270270272</v>
      </c>
    </row>
    <row r="44" spans="1:8" x14ac:dyDescent="0.25">
      <c r="A44" s="31" t="s">
        <v>27</v>
      </c>
      <c r="B44" s="79">
        <v>31</v>
      </c>
      <c r="C44" s="79">
        <v>32</v>
      </c>
      <c r="D44" s="79">
        <v>97</v>
      </c>
      <c r="E44" s="79">
        <v>93</v>
      </c>
      <c r="F44" s="79">
        <v>107</v>
      </c>
      <c r="G44" s="32">
        <f t="shared" si="0"/>
        <v>14</v>
      </c>
      <c r="H44" s="36">
        <f t="shared" si="1"/>
        <v>15.053763440860216</v>
      </c>
    </row>
    <row r="45" spans="1:8" x14ac:dyDescent="0.25">
      <c r="A45" s="31" t="s">
        <v>28</v>
      </c>
      <c r="B45" s="79">
        <v>30</v>
      </c>
      <c r="C45" s="79">
        <v>30</v>
      </c>
      <c r="D45" s="79">
        <v>85</v>
      </c>
      <c r="E45" s="79">
        <v>95</v>
      </c>
      <c r="F45" s="79">
        <v>87</v>
      </c>
      <c r="G45" s="32">
        <f t="shared" si="0"/>
        <v>-8</v>
      </c>
      <c r="H45" s="36">
        <f t="shared" si="1"/>
        <v>-8.4210526315789469</v>
      </c>
    </row>
    <row r="46" spans="1:8" x14ac:dyDescent="0.25">
      <c r="A46" s="31" t="s">
        <v>29</v>
      </c>
      <c r="B46" s="79">
        <v>28</v>
      </c>
      <c r="C46" s="79">
        <v>30</v>
      </c>
      <c r="D46" s="79">
        <v>82</v>
      </c>
      <c r="E46" s="79">
        <v>83</v>
      </c>
      <c r="F46" s="79">
        <v>82</v>
      </c>
      <c r="G46" s="32">
        <f t="shared" si="0"/>
        <v>-1</v>
      </c>
      <c r="H46" s="36">
        <f t="shared" si="1"/>
        <v>-1.2048192771084338</v>
      </c>
    </row>
    <row r="47" spans="1:8" x14ac:dyDescent="0.25">
      <c r="A47" s="18" t="s">
        <v>41</v>
      </c>
      <c r="B47" s="86">
        <f>SUM(B44:B46)</f>
        <v>89</v>
      </c>
      <c r="C47" s="86">
        <f>SUM(C44:C46)</f>
        <v>92</v>
      </c>
      <c r="D47" s="86">
        <f>SUM(D44:D46)</f>
        <v>264</v>
      </c>
      <c r="E47" s="86">
        <f>SUM(E44:E46)</f>
        <v>271</v>
      </c>
      <c r="F47" s="86">
        <f>SUM(F44:F46)</f>
        <v>276</v>
      </c>
      <c r="G47" s="19">
        <f t="shared" si="0"/>
        <v>5</v>
      </c>
      <c r="H47" s="20">
        <f t="shared" si="1"/>
        <v>1.8450184501845017</v>
      </c>
    </row>
    <row r="48" spans="1:8" s="95" customFormat="1" x14ac:dyDescent="0.25">
      <c r="A48" s="21" t="s">
        <v>30</v>
      </c>
      <c r="B48" s="96"/>
      <c r="C48" s="96"/>
      <c r="D48" s="96">
        <v>8</v>
      </c>
      <c r="E48" s="96">
        <v>11</v>
      </c>
      <c r="F48" s="96">
        <v>8</v>
      </c>
      <c r="G48" s="33">
        <f t="shared" si="0"/>
        <v>-3</v>
      </c>
      <c r="H48" s="37">
        <f t="shared" si="1"/>
        <v>-27.27272727272727</v>
      </c>
    </row>
    <row r="49" spans="1:8" x14ac:dyDescent="0.25">
      <c r="A49" s="31" t="s">
        <v>32</v>
      </c>
      <c r="B49" s="79">
        <v>4038</v>
      </c>
      <c r="C49" s="79">
        <v>4163</v>
      </c>
      <c r="D49" s="79">
        <v>4288</v>
      </c>
      <c r="E49" s="79">
        <v>4159</v>
      </c>
      <c r="F49" s="79">
        <v>3954</v>
      </c>
      <c r="G49" s="32">
        <f t="shared" si="0"/>
        <v>-205</v>
      </c>
      <c r="H49" s="36">
        <f t="shared" si="1"/>
        <v>-4.9290694878576584</v>
      </c>
    </row>
    <row r="50" spans="1:8" x14ac:dyDescent="0.25">
      <c r="A50" s="31" t="s">
        <v>33</v>
      </c>
      <c r="B50" s="79">
        <v>2657</v>
      </c>
      <c r="C50" s="79">
        <v>2785</v>
      </c>
      <c r="D50" s="79">
        <v>2854</v>
      </c>
      <c r="E50" s="79">
        <v>2936</v>
      </c>
      <c r="F50" s="79">
        <v>2851</v>
      </c>
      <c r="G50" s="32">
        <f t="shared" si="0"/>
        <v>-85</v>
      </c>
      <c r="H50" s="36">
        <f t="shared" si="1"/>
        <v>-2.8950953678474116</v>
      </c>
    </row>
    <row r="51" spans="1:8" x14ac:dyDescent="0.25">
      <c r="A51" s="31" t="s">
        <v>34</v>
      </c>
      <c r="B51" s="79">
        <v>978</v>
      </c>
      <c r="C51" s="79">
        <v>1012</v>
      </c>
      <c r="D51" s="79">
        <v>1060</v>
      </c>
      <c r="E51" s="79">
        <v>1075</v>
      </c>
      <c r="F51" s="79">
        <v>1069</v>
      </c>
      <c r="G51" s="32">
        <f t="shared" si="0"/>
        <v>-6</v>
      </c>
      <c r="H51" s="36">
        <f t="shared" si="1"/>
        <v>-0.55813953488372092</v>
      </c>
    </row>
    <row r="52" spans="1:8" x14ac:dyDescent="0.25">
      <c r="A52" s="18" t="s">
        <v>35</v>
      </c>
      <c r="B52" s="86">
        <f>SUM(B50:B51)</f>
        <v>3635</v>
      </c>
      <c r="C52" s="86">
        <f>SUM(C50:C51)</f>
        <v>3797</v>
      </c>
      <c r="D52" s="86">
        <f>SUM(D50:D51)</f>
        <v>3914</v>
      </c>
      <c r="E52" s="86">
        <f>SUM(E50:E51)</f>
        <v>4011</v>
      </c>
      <c r="F52" s="86">
        <f>SUM(F50:F51)</f>
        <v>3920</v>
      </c>
      <c r="G52" s="19">
        <f t="shared" si="0"/>
        <v>-91</v>
      </c>
      <c r="H52" s="20">
        <f t="shared" si="1"/>
        <v>-2.2687609075043627</v>
      </c>
    </row>
    <row r="53" spans="1:8" x14ac:dyDescent="0.25">
      <c r="A53" s="31" t="s">
        <v>36</v>
      </c>
      <c r="B53" s="79">
        <v>2574</v>
      </c>
      <c r="C53" s="79">
        <v>2704</v>
      </c>
      <c r="D53" s="79">
        <v>2849</v>
      </c>
      <c r="E53" s="79">
        <v>2843</v>
      </c>
      <c r="F53" s="79">
        <v>2924</v>
      </c>
      <c r="G53" s="32">
        <f t="shared" si="0"/>
        <v>81</v>
      </c>
      <c r="H53" s="36">
        <f t="shared" si="1"/>
        <v>2.8491030601477312</v>
      </c>
    </row>
    <row r="54" spans="1:8" x14ac:dyDescent="0.25">
      <c r="A54" s="31" t="s">
        <v>37</v>
      </c>
      <c r="B54" s="79">
        <v>955</v>
      </c>
      <c r="C54" s="79">
        <v>972</v>
      </c>
      <c r="D54" s="79">
        <v>995</v>
      </c>
      <c r="E54" s="79">
        <v>1030</v>
      </c>
      <c r="F54" s="79">
        <v>1046</v>
      </c>
      <c r="G54" s="32">
        <f t="shared" si="0"/>
        <v>16</v>
      </c>
      <c r="H54" s="36">
        <f t="shared" si="1"/>
        <v>1.5533980582524272</v>
      </c>
    </row>
    <row r="55" spans="1:8" x14ac:dyDescent="0.25">
      <c r="A55" s="18" t="s">
        <v>38</v>
      </c>
      <c r="B55" s="86">
        <f>SUM(B53:B54)</f>
        <v>3529</v>
      </c>
      <c r="C55" s="86">
        <f>SUM(C53:C54)</f>
        <v>3676</v>
      </c>
      <c r="D55" s="86">
        <f>SUM(D53:D54)</f>
        <v>3844</v>
      </c>
      <c r="E55" s="86">
        <f>SUM(E53:E54)</f>
        <v>3873</v>
      </c>
      <c r="F55" s="86">
        <f>SUM(F53:F54)</f>
        <v>3970</v>
      </c>
      <c r="G55" s="19">
        <f t="shared" si="0"/>
        <v>97</v>
      </c>
      <c r="H55" s="20">
        <f t="shared" si="1"/>
        <v>2.5045184611412341</v>
      </c>
    </row>
    <row r="56" spans="1:8" x14ac:dyDescent="0.25">
      <c r="A56" s="15" t="s">
        <v>39</v>
      </c>
      <c r="B56" s="85">
        <f>B43+B52+B55+B49+B47</f>
        <v>11514</v>
      </c>
      <c r="C56" s="85">
        <f>C43+C52+C55+C49+C47</f>
        <v>11951</v>
      </c>
      <c r="D56" s="85">
        <f>D43+D52+D55+D49+D47+D48</f>
        <v>12606</v>
      </c>
      <c r="E56" s="85">
        <f>E43+E52+E55+E49+E47+E48</f>
        <v>12621</v>
      </c>
      <c r="F56" s="85">
        <f>F43+F52+F55+F49+F47+F48</f>
        <v>12418</v>
      </c>
      <c r="G56" s="16">
        <f t="shared" si="0"/>
        <v>-203</v>
      </c>
      <c r="H56" s="17">
        <f t="shared" si="1"/>
        <v>-1.6084303937881308</v>
      </c>
    </row>
    <row r="57" spans="1:8" ht="15.75" x14ac:dyDescent="0.25">
      <c r="A57" s="22" t="s">
        <v>40</v>
      </c>
      <c r="B57" s="87">
        <f>B56+B35+B17</f>
        <v>39277</v>
      </c>
      <c r="C57" s="87">
        <f>C56+C35+C17</f>
        <v>39780</v>
      </c>
      <c r="D57" s="87">
        <f>D56+D35+D17</f>
        <v>40141</v>
      </c>
      <c r="E57" s="87">
        <f>E56+E35+E17</f>
        <v>40219</v>
      </c>
      <c r="F57" s="87">
        <f>F56+F35+F17</f>
        <v>40346</v>
      </c>
      <c r="G57" s="23">
        <f t="shared" si="0"/>
        <v>127</v>
      </c>
      <c r="H57" s="24">
        <f t="shared" si="1"/>
        <v>0.31577115293766628</v>
      </c>
    </row>
  </sheetData>
  <pageMargins left="0.70866141732283472" right="0.70866141732283472" top="0.27" bottom="0.18" header="0.17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baseColWidth="10" defaultRowHeight="15" x14ac:dyDescent="0.25"/>
  <cols>
    <col min="1" max="1" width="28.28515625" customWidth="1"/>
    <col min="2" max="6" width="10.85546875" style="76" customWidth="1"/>
  </cols>
  <sheetData>
    <row r="1" spans="1:8" x14ac:dyDescent="0.25">
      <c r="A1" s="38" t="s">
        <v>46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28" t="s">
        <v>1</v>
      </c>
      <c r="H1" s="34"/>
    </row>
    <row r="2" spans="1:8" x14ac:dyDescent="0.25">
      <c r="A2" s="29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0" t="s">
        <v>3</v>
      </c>
      <c r="H2" s="35" t="s">
        <v>4</v>
      </c>
    </row>
    <row r="3" spans="1:8" x14ac:dyDescent="0.25">
      <c r="A3" s="31" t="s">
        <v>5</v>
      </c>
      <c r="B3" s="75">
        <v>3343</v>
      </c>
      <c r="C3" s="75">
        <v>3208</v>
      </c>
      <c r="D3" s="75">
        <v>3245</v>
      </c>
      <c r="E3" s="75">
        <v>3139</v>
      </c>
      <c r="F3" s="75">
        <v>3283</v>
      </c>
      <c r="G3" s="32">
        <f>F3-E3</f>
        <v>144</v>
      </c>
      <c r="H3" s="36">
        <f>G3/E3*100</f>
        <v>4.5874482319209937</v>
      </c>
    </row>
    <row r="4" spans="1:8" x14ac:dyDescent="0.25">
      <c r="A4" s="31" t="s">
        <v>6</v>
      </c>
      <c r="B4" s="75">
        <v>3228</v>
      </c>
      <c r="C4" s="75">
        <v>3329</v>
      </c>
      <c r="D4" s="75">
        <v>3171</v>
      </c>
      <c r="E4" s="75">
        <v>3166</v>
      </c>
      <c r="F4" s="75">
        <v>3086</v>
      </c>
      <c r="G4" s="32">
        <f t="shared" ref="G4:G33" si="0">F4-E4</f>
        <v>-80</v>
      </c>
      <c r="H4" s="36">
        <f t="shared" ref="H4:H33" si="1">G4/E4*100</f>
        <v>-2.5268477574226154</v>
      </c>
    </row>
    <row r="5" spans="1:8" x14ac:dyDescent="0.25">
      <c r="A5" s="31" t="s">
        <v>7</v>
      </c>
      <c r="B5" s="75">
        <v>3130</v>
      </c>
      <c r="C5" s="75">
        <v>3126</v>
      </c>
      <c r="D5" s="75">
        <v>3214</v>
      </c>
      <c r="E5" s="75">
        <v>3106</v>
      </c>
      <c r="F5" s="75">
        <v>3110</v>
      </c>
      <c r="G5" s="32">
        <f t="shared" si="0"/>
        <v>4</v>
      </c>
      <c r="H5" s="36">
        <f t="shared" si="1"/>
        <v>0.12878300064391501</v>
      </c>
    </row>
    <row r="6" spans="1:8" x14ac:dyDescent="0.25">
      <c r="A6" s="31" t="s">
        <v>8</v>
      </c>
      <c r="B6" s="75">
        <v>3042</v>
      </c>
      <c r="C6" s="75">
        <v>3100</v>
      </c>
      <c r="D6" s="75">
        <v>3155</v>
      </c>
      <c r="E6" s="75">
        <v>3207</v>
      </c>
      <c r="F6" s="75">
        <v>3133</v>
      </c>
      <c r="G6" s="32">
        <f t="shared" si="0"/>
        <v>-74</v>
      </c>
      <c r="H6" s="36">
        <f t="shared" si="1"/>
        <v>-2.3074524477705021</v>
      </c>
    </row>
    <row r="7" spans="1:8" x14ac:dyDescent="0.25">
      <c r="A7" s="12" t="s">
        <v>9</v>
      </c>
      <c r="B7" s="13">
        <f t="shared" ref="B7:D7" si="2">SUM(B3:B6)</f>
        <v>12743</v>
      </c>
      <c r="C7" s="13">
        <f t="shared" si="2"/>
        <v>12763</v>
      </c>
      <c r="D7" s="13">
        <f t="shared" si="2"/>
        <v>12785</v>
      </c>
      <c r="E7" s="13">
        <f t="shared" ref="E7:F7" si="3">SUM(E3:E6)</f>
        <v>12618</v>
      </c>
      <c r="F7" s="13">
        <f t="shared" si="3"/>
        <v>12612</v>
      </c>
      <c r="G7" s="13">
        <f t="shared" si="0"/>
        <v>-6</v>
      </c>
      <c r="H7" s="14">
        <f t="shared" si="1"/>
        <v>-4.7551117451260103E-2</v>
      </c>
    </row>
    <row r="8" spans="1:8" x14ac:dyDescent="0.25">
      <c r="A8" s="31" t="s">
        <v>11</v>
      </c>
      <c r="B8" s="75">
        <v>171</v>
      </c>
      <c r="C8" s="75">
        <v>192</v>
      </c>
      <c r="D8" s="75">
        <v>194</v>
      </c>
      <c r="E8" s="75">
        <v>217</v>
      </c>
      <c r="F8" s="75">
        <v>256</v>
      </c>
      <c r="G8" s="32">
        <f t="shared" si="0"/>
        <v>39</v>
      </c>
      <c r="H8" s="36">
        <f t="shared" si="1"/>
        <v>17.972350230414747</v>
      </c>
    </row>
    <row r="9" spans="1:8" x14ac:dyDescent="0.25">
      <c r="A9" s="12" t="s">
        <v>12</v>
      </c>
      <c r="B9" s="13">
        <f>B7+B8</f>
        <v>12914</v>
      </c>
      <c r="C9" s="13">
        <f t="shared" ref="C9:H9" si="4">C7+C8</f>
        <v>12955</v>
      </c>
      <c r="D9" s="13">
        <f t="shared" si="4"/>
        <v>12979</v>
      </c>
      <c r="E9" s="13">
        <f t="shared" si="4"/>
        <v>12835</v>
      </c>
      <c r="F9" s="13">
        <f t="shared" si="4"/>
        <v>12868</v>
      </c>
      <c r="G9" s="13">
        <f t="shared" si="4"/>
        <v>33</v>
      </c>
      <c r="H9" s="13">
        <f t="shared" si="4"/>
        <v>17.924799112963488</v>
      </c>
    </row>
    <row r="10" spans="1:8" x14ac:dyDescent="0.25">
      <c r="A10" s="31" t="s">
        <v>13</v>
      </c>
      <c r="B10" s="75">
        <v>93</v>
      </c>
      <c r="C10" s="75">
        <v>99</v>
      </c>
      <c r="D10" s="75">
        <v>94</v>
      </c>
      <c r="E10" s="75">
        <v>108</v>
      </c>
      <c r="F10" s="75">
        <v>132</v>
      </c>
      <c r="G10" s="32">
        <f t="shared" si="0"/>
        <v>24</v>
      </c>
      <c r="H10" s="36">
        <f t="shared" si="1"/>
        <v>22.222222222222221</v>
      </c>
    </row>
    <row r="11" spans="1:8" x14ac:dyDescent="0.25">
      <c r="A11" s="31" t="s">
        <v>14</v>
      </c>
      <c r="B11" s="75">
        <v>142</v>
      </c>
      <c r="C11" s="75">
        <v>120</v>
      </c>
      <c r="D11" s="75">
        <v>133</v>
      </c>
      <c r="E11" s="75">
        <v>133</v>
      </c>
      <c r="F11" s="75">
        <v>151</v>
      </c>
      <c r="G11" s="32">
        <f t="shared" si="0"/>
        <v>18</v>
      </c>
      <c r="H11" s="36">
        <f t="shared" si="1"/>
        <v>13.533834586466165</v>
      </c>
    </row>
    <row r="12" spans="1:8" x14ac:dyDescent="0.25">
      <c r="A12" s="31" t="s">
        <v>15</v>
      </c>
      <c r="B12" s="75">
        <v>169</v>
      </c>
      <c r="C12" s="75">
        <v>148</v>
      </c>
      <c r="D12" s="75">
        <v>132</v>
      </c>
      <c r="E12" s="75">
        <v>146</v>
      </c>
      <c r="F12" s="75">
        <v>140</v>
      </c>
      <c r="G12" s="32">
        <f t="shared" si="0"/>
        <v>-6</v>
      </c>
      <c r="H12" s="36">
        <f t="shared" si="1"/>
        <v>-4.10958904109589</v>
      </c>
    </row>
    <row r="13" spans="1:8" x14ac:dyDescent="0.25">
      <c r="A13" s="31" t="s">
        <v>16</v>
      </c>
      <c r="B13" s="75">
        <v>158</v>
      </c>
      <c r="C13" s="75">
        <v>167</v>
      </c>
      <c r="D13" s="75">
        <v>140</v>
      </c>
      <c r="E13" s="75">
        <v>125</v>
      </c>
      <c r="F13" s="75">
        <v>144</v>
      </c>
      <c r="G13" s="32">
        <f t="shared" si="0"/>
        <v>19</v>
      </c>
      <c r="H13" s="36">
        <f t="shared" si="1"/>
        <v>15.2</v>
      </c>
    </row>
    <row r="14" spans="1:8" x14ac:dyDescent="0.25">
      <c r="A14" s="12" t="s">
        <v>17</v>
      </c>
      <c r="B14" s="13">
        <f t="shared" ref="B14" si="5">SUM(B10:B13)</f>
        <v>562</v>
      </c>
      <c r="C14" s="13">
        <f t="shared" ref="C14:D14" si="6">SUM(C10:C13)</f>
        <v>534</v>
      </c>
      <c r="D14" s="13">
        <f t="shared" si="6"/>
        <v>499</v>
      </c>
      <c r="E14" s="13">
        <f t="shared" ref="E14:F14" si="7">SUM(E10:E13)</f>
        <v>512</v>
      </c>
      <c r="F14" s="13">
        <f t="shared" si="7"/>
        <v>567</v>
      </c>
      <c r="G14" s="13">
        <f t="shared" si="0"/>
        <v>55</v>
      </c>
      <c r="H14" s="14">
        <f t="shared" si="1"/>
        <v>10.7421875</v>
      </c>
    </row>
    <row r="15" spans="1:8" x14ac:dyDescent="0.25">
      <c r="A15" s="15" t="s">
        <v>18</v>
      </c>
      <c r="B15" s="16">
        <f t="shared" ref="B15:D15" si="8">B14+B9</f>
        <v>13476</v>
      </c>
      <c r="C15" s="16">
        <f t="shared" si="8"/>
        <v>13489</v>
      </c>
      <c r="D15" s="16">
        <f t="shared" si="8"/>
        <v>13478</v>
      </c>
      <c r="E15" s="16">
        <f t="shared" ref="E15:F15" si="9">E14+E9</f>
        <v>13347</v>
      </c>
      <c r="F15" s="16">
        <f t="shared" si="9"/>
        <v>13435</v>
      </c>
      <c r="G15" s="16">
        <f t="shared" si="0"/>
        <v>88</v>
      </c>
      <c r="H15" s="17">
        <f t="shared" si="1"/>
        <v>0.65932419270247999</v>
      </c>
    </row>
    <row r="16" spans="1:8" x14ac:dyDescent="0.25">
      <c r="A16" s="31" t="s">
        <v>20</v>
      </c>
      <c r="B16" s="75">
        <v>192</v>
      </c>
      <c r="C16" s="75">
        <v>186</v>
      </c>
      <c r="D16" s="75">
        <v>189</v>
      </c>
      <c r="E16" s="75">
        <v>185</v>
      </c>
      <c r="F16" s="75">
        <v>184</v>
      </c>
      <c r="G16" s="32">
        <f t="shared" si="0"/>
        <v>-1</v>
      </c>
      <c r="H16" s="36">
        <f t="shared" si="1"/>
        <v>-0.54054054054054057</v>
      </c>
    </row>
    <row r="17" spans="1:8" x14ac:dyDescent="0.25">
      <c r="A17" s="31" t="s">
        <v>21</v>
      </c>
      <c r="B17" s="75">
        <v>179</v>
      </c>
      <c r="C17" s="75">
        <v>167</v>
      </c>
      <c r="D17" s="75">
        <v>162</v>
      </c>
      <c r="E17" s="75">
        <v>163</v>
      </c>
      <c r="F17" s="75">
        <v>162</v>
      </c>
      <c r="G17" s="32">
        <f t="shared" si="0"/>
        <v>-1</v>
      </c>
      <c r="H17" s="36">
        <f t="shared" si="1"/>
        <v>-0.61349693251533743</v>
      </c>
    </row>
    <row r="18" spans="1:8" x14ac:dyDescent="0.25">
      <c r="A18" s="18" t="s">
        <v>22</v>
      </c>
      <c r="B18" s="19">
        <f t="shared" ref="B18:D18" si="10">SUM(B16:B17)</f>
        <v>371</v>
      </c>
      <c r="C18" s="19">
        <f t="shared" si="10"/>
        <v>353</v>
      </c>
      <c r="D18" s="19">
        <f t="shared" si="10"/>
        <v>351</v>
      </c>
      <c r="E18" s="19">
        <f t="shared" ref="E18:F18" si="11">SUM(E16:E17)</f>
        <v>348</v>
      </c>
      <c r="F18" s="19">
        <f t="shared" si="11"/>
        <v>346</v>
      </c>
      <c r="G18" s="19">
        <f t="shared" si="0"/>
        <v>-2</v>
      </c>
      <c r="H18" s="20">
        <f t="shared" si="1"/>
        <v>-0.57471264367816088</v>
      </c>
    </row>
    <row r="19" spans="1:8" x14ac:dyDescent="0.25">
      <c r="A19" s="31" t="s">
        <v>27</v>
      </c>
      <c r="B19" s="75">
        <v>673</v>
      </c>
      <c r="C19" s="75">
        <v>669</v>
      </c>
      <c r="D19" s="75">
        <v>672</v>
      </c>
      <c r="E19" s="75">
        <v>654</v>
      </c>
      <c r="F19" s="75">
        <v>648</v>
      </c>
      <c r="G19" s="32">
        <f t="shared" si="0"/>
        <v>-6</v>
      </c>
      <c r="H19" s="36">
        <f t="shared" si="1"/>
        <v>-0.91743119266055051</v>
      </c>
    </row>
    <row r="20" spans="1:8" x14ac:dyDescent="0.25">
      <c r="A20" s="31" t="s">
        <v>28</v>
      </c>
      <c r="B20" s="75">
        <v>622</v>
      </c>
      <c r="C20" s="75">
        <v>646</v>
      </c>
      <c r="D20" s="75">
        <v>642</v>
      </c>
      <c r="E20" s="75">
        <v>665</v>
      </c>
      <c r="F20" s="75">
        <v>613</v>
      </c>
      <c r="G20" s="32">
        <f t="shared" si="0"/>
        <v>-52</v>
      </c>
      <c r="H20" s="36">
        <f t="shared" si="1"/>
        <v>-7.8195488721804516</v>
      </c>
    </row>
    <row r="21" spans="1:8" x14ac:dyDescent="0.25">
      <c r="A21" s="31" t="s">
        <v>29</v>
      </c>
      <c r="B21" s="75">
        <v>533</v>
      </c>
      <c r="C21" s="75">
        <v>587</v>
      </c>
      <c r="D21" s="75">
        <v>598</v>
      </c>
      <c r="E21" s="75">
        <v>572</v>
      </c>
      <c r="F21" s="75">
        <v>615</v>
      </c>
      <c r="G21" s="32">
        <f t="shared" si="0"/>
        <v>43</v>
      </c>
      <c r="H21" s="36">
        <f t="shared" si="1"/>
        <v>7.5174825174825166</v>
      </c>
    </row>
    <row r="22" spans="1:8" x14ac:dyDescent="0.25">
      <c r="A22" s="18" t="s">
        <v>41</v>
      </c>
      <c r="B22" s="19">
        <f t="shared" ref="B22:D22" si="12">SUM(B19:B21)</f>
        <v>1828</v>
      </c>
      <c r="C22" s="19">
        <f t="shared" si="12"/>
        <v>1902</v>
      </c>
      <c r="D22" s="19">
        <f t="shared" si="12"/>
        <v>1912</v>
      </c>
      <c r="E22" s="19">
        <f t="shared" ref="E22:F22" si="13">SUM(E19:E21)</f>
        <v>1891</v>
      </c>
      <c r="F22" s="19">
        <f t="shared" si="13"/>
        <v>1876</v>
      </c>
      <c r="G22" s="19">
        <f t="shared" si="0"/>
        <v>-15</v>
      </c>
      <c r="H22" s="20">
        <f t="shared" si="1"/>
        <v>-0.79323109465891073</v>
      </c>
    </row>
    <row r="23" spans="1:8" x14ac:dyDescent="0.25">
      <c r="A23" s="31" t="s">
        <v>30</v>
      </c>
      <c r="B23" s="75">
        <v>12</v>
      </c>
      <c r="C23" s="75">
        <v>12</v>
      </c>
      <c r="D23" s="75">
        <v>10</v>
      </c>
      <c r="E23" s="75">
        <v>10</v>
      </c>
      <c r="F23" s="75">
        <v>12</v>
      </c>
      <c r="G23" s="32">
        <f t="shared" si="0"/>
        <v>2</v>
      </c>
      <c r="H23" s="36">
        <f t="shared" si="1"/>
        <v>20</v>
      </c>
    </row>
    <row r="24" spans="1:8" x14ac:dyDescent="0.25">
      <c r="A24" s="15" t="s">
        <v>31</v>
      </c>
      <c r="B24" s="16">
        <f t="shared" ref="B24:D24" si="14">B18+B22+B23</f>
        <v>2211</v>
      </c>
      <c r="C24" s="16">
        <f t="shared" si="14"/>
        <v>2267</v>
      </c>
      <c r="D24" s="16">
        <f t="shared" si="14"/>
        <v>2273</v>
      </c>
      <c r="E24" s="16">
        <f t="shared" ref="E24:F24" si="15">E18+E22+E23</f>
        <v>2249</v>
      </c>
      <c r="F24" s="16">
        <f t="shared" si="15"/>
        <v>2234</v>
      </c>
      <c r="G24" s="16">
        <f t="shared" si="0"/>
        <v>-15</v>
      </c>
      <c r="H24" s="17">
        <f t="shared" si="1"/>
        <v>-0.66696309470875947</v>
      </c>
    </row>
    <row r="25" spans="1:8" x14ac:dyDescent="0.25">
      <c r="A25" s="31" t="s">
        <v>32</v>
      </c>
      <c r="B25" s="75">
        <v>1994</v>
      </c>
      <c r="C25" s="75">
        <v>1946</v>
      </c>
      <c r="D25" s="75">
        <v>1878</v>
      </c>
      <c r="E25" s="75">
        <v>1849</v>
      </c>
      <c r="F25" s="75">
        <v>1919</v>
      </c>
      <c r="G25" s="32">
        <f t="shared" si="0"/>
        <v>70</v>
      </c>
      <c r="H25" s="36">
        <f t="shared" si="1"/>
        <v>3.7858301784748511</v>
      </c>
    </row>
    <row r="26" spans="1:8" x14ac:dyDescent="0.25">
      <c r="A26" s="31" t="s">
        <v>33</v>
      </c>
      <c r="B26" s="75">
        <v>1132</v>
      </c>
      <c r="C26" s="75">
        <v>1254</v>
      </c>
      <c r="D26" s="75">
        <v>1228</v>
      </c>
      <c r="E26" s="75">
        <v>1163</v>
      </c>
      <c r="F26" s="75">
        <v>1215</v>
      </c>
      <c r="G26" s="32">
        <f t="shared" si="0"/>
        <v>52</v>
      </c>
      <c r="H26" s="36">
        <f t="shared" si="1"/>
        <v>4.4711951848667244</v>
      </c>
    </row>
    <row r="27" spans="1:8" x14ac:dyDescent="0.25">
      <c r="A27" s="31" t="s">
        <v>34</v>
      </c>
      <c r="B27" s="75">
        <v>617</v>
      </c>
      <c r="C27" s="75">
        <v>611</v>
      </c>
      <c r="D27" s="75">
        <v>564</v>
      </c>
      <c r="E27" s="75">
        <v>610</v>
      </c>
      <c r="F27" s="75">
        <v>558</v>
      </c>
      <c r="G27" s="32">
        <f t="shared" si="0"/>
        <v>-52</v>
      </c>
      <c r="H27" s="36">
        <f t="shared" si="1"/>
        <v>-8.524590163934425</v>
      </c>
    </row>
    <row r="28" spans="1:8" x14ac:dyDescent="0.25">
      <c r="A28" s="18" t="s">
        <v>35</v>
      </c>
      <c r="B28" s="19">
        <f t="shared" ref="B28:D28" si="16">SUM(B26:B27)</f>
        <v>1749</v>
      </c>
      <c r="C28" s="19">
        <f t="shared" si="16"/>
        <v>1865</v>
      </c>
      <c r="D28" s="19">
        <f t="shared" si="16"/>
        <v>1792</v>
      </c>
      <c r="E28" s="19">
        <f t="shared" ref="E28:F28" si="17">SUM(E26:E27)</f>
        <v>1773</v>
      </c>
      <c r="F28" s="19">
        <f t="shared" si="17"/>
        <v>1773</v>
      </c>
      <c r="G28" s="19">
        <f t="shared" si="0"/>
        <v>0</v>
      </c>
      <c r="H28" s="20">
        <f t="shared" si="1"/>
        <v>0</v>
      </c>
    </row>
    <row r="29" spans="1:8" x14ac:dyDescent="0.25">
      <c r="A29" s="31" t="s">
        <v>36</v>
      </c>
      <c r="B29" s="75">
        <v>1082</v>
      </c>
      <c r="C29" s="75">
        <v>1168</v>
      </c>
      <c r="D29" s="75">
        <v>1280</v>
      </c>
      <c r="E29" s="75">
        <v>1256</v>
      </c>
      <c r="F29" s="75">
        <v>1174</v>
      </c>
      <c r="G29" s="32">
        <f t="shared" si="0"/>
        <v>-82</v>
      </c>
      <c r="H29" s="36">
        <f t="shared" si="1"/>
        <v>-6.5286624203821653</v>
      </c>
    </row>
    <row r="30" spans="1:8" x14ac:dyDescent="0.25">
      <c r="A30" s="31" t="s">
        <v>37</v>
      </c>
      <c r="B30" s="75">
        <v>593</v>
      </c>
      <c r="C30" s="75">
        <v>606</v>
      </c>
      <c r="D30" s="75">
        <v>619</v>
      </c>
      <c r="E30" s="75">
        <v>565</v>
      </c>
      <c r="F30" s="75">
        <v>630</v>
      </c>
      <c r="G30" s="32">
        <f t="shared" si="0"/>
        <v>65</v>
      </c>
      <c r="H30" s="36">
        <f t="shared" si="1"/>
        <v>11.504424778761061</v>
      </c>
    </row>
    <row r="31" spans="1:8" x14ac:dyDescent="0.25">
      <c r="A31" s="18" t="s">
        <v>38</v>
      </c>
      <c r="B31" s="19">
        <f t="shared" ref="B31:D31" si="18">SUM(B29:B30)</f>
        <v>1675</v>
      </c>
      <c r="C31" s="19">
        <f t="shared" si="18"/>
        <v>1774</v>
      </c>
      <c r="D31" s="19">
        <f t="shared" si="18"/>
        <v>1899</v>
      </c>
      <c r="E31" s="19">
        <f t="shared" ref="E31:F31" si="19">SUM(E29:E30)</f>
        <v>1821</v>
      </c>
      <c r="F31" s="19">
        <f t="shared" si="19"/>
        <v>1804</v>
      </c>
      <c r="G31" s="19">
        <f t="shared" si="0"/>
        <v>-17</v>
      </c>
      <c r="H31" s="20">
        <f t="shared" si="1"/>
        <v>-0.93355299286106541</v>
      </c>
    </row>
    <row r="32" spans="1:8" x14ac:dyDescent="0.25">
      <c r="A32" s="15" t="s">
        <v>39</v>
      </c>
      <c r="B32" s="16">
        <f t="shared" ref="B32:D32" si="20">B31+B28+B25</f>
        <v>5418</v>
      </c>
      <c r="C32" s="16">
        <f t="shared" si="20"/>
        <v>5585</v>
      </c>
      <c r="D32" s="16">
        <f t="shared" si="20"/>
        <v>5569</v>
      </c>
      <c r="E32" s="16">
        <f t="shared" ref="E32:F32" si="21">E31+E28+E25</f>
        <v>5443</v>
      </c>
      <c r="F32" s="16">
        <f t="shared" si="21"/>
        <v>5496</v>
      </c>
      <c r="G32" s="16">
        <f t="shared" si="0"/>
        <v>53</v>
      </c>
      <c r="H32" s="17">
        <f t="shared" si="1"/>
        <v>0.97372772368179306</v>
      </c>
    </row>
    <row r="33" spans="1:8" ht="15.75" x14ac:dyDescent="0.25">
      <c r="A33" s="22" t="s">
        <v>40</v>
      </c>
      <c r="B33" s="23">
        <f>B32+B24+B15</f>
        <v>21105</v>
      </c>
      <c r="C33" s="23">
        <f>C32+C24+C15</f>
        <v>21341</v>
      </c>
      <c r="D33" s="23">
        <f>D32+D24+D15</f>
        <v>21320</v>
      </c>
      <c r="E33" s="23">
        <f>E32+E24+E15</f>
        <v>21039</v>
      </c>
      <c r="F33" s="23">
        <f>F32+F24+F15</f>
        <v>21165</v>
      </c>
      <c r="G33" s="23">
        <f t="shared" si="0"/>
        <v>126</v>
      </c>
      <c r="H33" s="24">
        <f t="shared" si="1"/>
        <v>0.59888777983744479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3" workbookViewId="0"/>
  </sheetViews>
  <sheetFormatPr baseColWidth="10" defaultRowHeight="15" x14ac:dyDescent="0.25"/>
  <cols>
    <col min="1" max="1" width="24.140625" customWidth="1"/>
    <col min="2" max="6" width="10.85546875" style="76" customWidth="1"/>
  </cols>
  <sheetData>
    <row r="1" spans="1:8" x14ac:dyDescent="0.25">
      <c r="A1" s="38" t="s">
        <v>46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75">
        <v>3343</v>
      </c>
      <c r="C3" s="75">
        <v>3208</v>
      </c>
      <c r="D3" s="75">
        <v>3245</v>
      </c>
      <c r="E3" s="75">
        <v>3139</v>
      </c>
      <c r="F3" s="75">
        <v>3283</v>
      </c>
      <c r="G3" s="5">
        <f>F3-E3</f>
        <v>144</v>
      </c>
      <c r="H3" s="10">
        <f>G3/E3*100</f>
        <v>4.5874482319209937</v>
      </c>
    </row>
    <row r="4" spans="1:8" x14ac:dyDescent="0.25">
      <c r="A4" s="4" t="s">
        <v>6</v>
      </c>
      <c r="B4" s="75">
        <v>3228</v>
      </c>
      <c r="C4" s="75">
        <v>3329</v>
      </c>
      <c r="D4" s="75">
        <v>3171</v>
      </c>
      <c r="E4" s="75">
        <v>3166</v>
      </c>
      <c r="F4" s="75">
        <v>3086</v>
      </c>
      <c r="G4" s="5">
        <f t="shared" ref="G4:G45" si="0">F4-E4</f>
        <v>-80</v>
      </c>
      <c r="H4" s="10">
        <f t="shared" ref="H4:H45" si="1">G4/E4*100</f>
        <v>-2.5268477574226154</v>
      </c>
    </row>
    <row r="5" spans="1:8" x14ac:dyDescent="0.25">
      <c r="A5" s="4" t="s">
        <v>7</v>
      </c>
      <c r="B5" s="75">
        <v>3130</v>
      </c>
      <c r="C5" s="75">
        <v>3126</v>
      </c>
      <c r="D5" s="75">
        <v>3214</v>
      </c>
      <c r="E5" s="75">
        <v>3106</v>
      </c>
      <c r="F5" s="75">
        <v>3110</v>
      </c>
      <c r="G5" s="5">
        <f t="shared" si="0"/>
        <v>4</v>
      </c>
      <c r="H5" s="10">
        <f t="shared" si="1"/>
        <v>0.12878300064391501</v>
      </c>
    </row>
    <row r="6" spans="1:8" x14ac:dyDescent="0.25">
      <c r="A6" s="4" t="s">
        <v>8</v>
      </c>
      <c r="B6" s="75">
        <v>2922</v>
      </c>
      <c r="C6" s="75">
        <v>2981</v>
      </c>
      <c r="D6" s="75">
        <v>3037</v>
      </c>
      <c r="E6" s="75">
        <v>3087</v>
      </c>
      <c r="F6" s="75">
        <v>3014</v>
      </c>
      <c r="G6" s="5">
        <f t="shared" si="0"/>
        <v>-73</v>
      </c>
      <c r="H6" s="10">
        <f t="shared" si="1"/>
        <v>-2.3647554259799159</v>
      </c>
    </row>
    <row r="7" spans="1:8" x14ac:dyDescent="0.25">
      <c r="A7" s="12" t="s">
        <v>9</v>
      </c>
      <c r="B7" s="13">
        <f>SUM(B3:B6)</f>
        <v>12623</v>
      </c>
      <c r="C7" s="13">
        <f>SUM(C3:C6)</f>
        <v>12644</v>
      </c>
      <c r="D7" s="13">
        <f>SUM(D3:D6)</f>
        <v>12667</v>
      </c>
      <c r="E7" s="13">
        <f>SUM(E3:E6)</f>
        <v>12498</v>
      </c>
      <c r="F7" s="13">
        <f>SUM(F3:F6)</f>
        <v>12493</v>
      </c>
      <c r="G7" s="13">
        <f t="shared" si="0"/>
        <v>-5</v>
      </c>
      <c r="H7" s="14">
        <f t="shared" si="1"/>
        <v>-4.0006401024163862E-2</v>
      </c>
    </row>
    <row r="8" spans="1:8" x14ac:dyDescent="0.25">
      <c r="A8" s="4" t="s">
        <v>10</v>
      </c>
      <c r="B8" s="75"/>
      <c r="C8" s="75"/>
      <c r="D8" s="75"/>
      <c r="E8" s="75"/>
      <c r="F8" s="75"/>
      <c r="G8" s="5">
        <f t="shared" si="0"/>
        <v>0</v>
      </c>
      <c r="H8" s="10"/>
    </row>
    <row r="9" spans="1:8" x14ac:dyDescent="0.25">
      <c r="A9" s="4" t="s">
        <v>11</v>
      </c>
      <c r="B9" s="75">
        <v>165</v>
      </c>
      <c r="C9" s="75">
        <v>184</v>
      </c>
      <c r="D9" s="75">
        <v>179</v>
      </c>
      <c r="E9" s="75">
        <v>201</v>
      </c>
      <c r="F9" s="75">
        <v>242</v>
      </c>
      <c r="G9" s="5">
        <f t="shared" si="0"/>
        <v>41</v>
      </c>
      <c r="H9" s="10">
        <f t="shared" si="1"/>
        <v>20.398009950248756</v>
      </c>
    </row>
    <row r="10" spans="1:8" x14ac:dyDescent="0.25">
      <c r="A10" s="12" t="s">
        <v>12</v>
      </c>
      <c r="B10" s="13">
        <f>B9+B7+B8</f>
        <v>12788</v>
      </c>
      <c r="C10" s="13">
        <f>C9+C7+C8</f>
        <v>12828</v>
      </c>
      <c r="D10" s="13">
        <f>D9+D7+D8</f>
        <v>12846</v>
      </c>
      <c r="E10" s="13">
        <f>E9+E7+E8</f>
        <v>12699</v>
      </c>
      <c r="F10" s="13">
        <f>F9+F7+F8</f>
        <v>12735</v>
      </c>
      <c r="G10" s="13">
        <f t="shared" si="0"/>
        <v>36</v>
      </c>
      <c r="H10" s="14">
        <f t="shared" si="1"/>
        <v>0.28348688873139616</v>
      </c>
    </row>
    <row r="11" spans="1:8" x14ac:dyDescent="0.25">
      <c r="A11" s="4" t="s">
        <v>13</v>
      </c>
      <c r="B11" s="75">
        <v>93</v>
      </c>
      <c r="C11" s="75">
        <v>99</v>
      </c>
      <c r="D11" s="75">
        <v>94</v>
      </c>
      <c r="E11" s="75">
        <v>108</v>
      </c>
      <c r="F11" s="75">
        <v>132</v>
      </c>
      <c r="G11" s="5">
        <f t="shared" si="0"/>
        <v>24</v>
      </c>
      <c r="H11" s="10">
        <f t="shared" si="1"/>
        <v>22.222222222222221</v>
      </c>
    </row>
    <row r="12" spans="1:8" x14ac:dyDescent="0.25">
      <c r="A12" s="4" t="s">
        <v>14</v>
      </c>
      <c r="B12" s="75">
        <v>142</v>
      </c>
      <c r="C12" s="75">
        <v>120</v>
      </c>
      <c r="D12" s="75">
        <v>133</v>
      </c>
      <c r="E12" s="75">
        <v>133</v>
      </c>
      <c r="F12" s="75">
        <v>151</v>
      </c>
      <c r="G12" s="5">
        <f t="shared" si="0"/>
        <v>18</v>
      </c>
      <c r="H12" s="10">
        <f t="shared" si="1"/>
        <v>13.533834586466165</v>
      </c>
    </row>
    <row r="13" spans="1:8" x14ac:dyDescent="0.25">
      <c r="A13" s="4" t="s">
        <v>15</v>
      </c>
      <c r="B13" s="75">
        <v>169</v>
      </c>
      <c r="C13" s="75">
        <v>148</v>
      </c>
      <c r="D13" s="75">
        <v>132</v>
      </c>
      <c r="E13" s="75">
        <v>146</v>
      </c>
      <c r="F13" s="75">
        <v>140</v>
      </c>
      <c r="G13" s="5">
        <f t="shared" si="0"/>
        <v>-6</v>
      </c>
      <c r="H13" s="10">
        <f t="shared" si="1"/>
        <v>-4.10958904109589</v>
      </c>
    </row>
    <row r="14" spans="1:8" x14ac:dyDescent="0.25">
      <c r="A14" s="4" t="s">
        <v>16</v>
      </c>
      <c r="B14" s="75">
        <v>158</v>
      </c>
      <c r="C14" s="75">
        <v>167</v>
      </c>
      <c r="D14" s="75">
        <v>140</v>
      </c>
      <c r="E14" s="75">
        <v>125</v>
      </c>
      <c r="F14" s="75">
        <v>144</v>
      </c>
      <c r="G14" s="5">
        <f t="shared" si="0"/>
        <v>19</v>
      </c>
      <c r="H14" s="10">
        <f t="shared" si="1"/>
        <v>15.2</v>
      </c>
    </row>
    <row r="15" spans="1:8" x14ac:dyDescent="0.25">
      <c r="A15" s="12" t="s">
        <v>17</v>
      </c>
      <c r="B15" s="13">
        <f>SUM(B11:B14)</f>
        <v>562</v>
      </c>
      <c r="C15" s="13">
        <f>SUM(C11:C14)</f>
        <v>534</v>
      </c>
      <c r="D15" s="13">
        <f>SUM(D11:D14)</f>
        <v>499</v>
      </c>
      <c r="E15" s="13">
        <f>SUM(E11:E14)</f>
        <v>512</v>
      </c>
      <c r="F15" s="13">
        <f>SUM(F11:F14)</f>
        <v>567</v>
      </c>
      <c r="G15" s="13">
        <f t="shared" si="0"/>
        <v>55</v>
      </c>
      <c r="H15" s="14">
        <f t="shared" si="1"/>
        <v>10.7421875</v>
      </c>
    </row>
    <row r="16" spans="1:8" x14ac:dyDescent="0.25">
      <c r="A16" s="15" t="s">
        <v>18</v>
      </c>
      <c r="B16" s="16">
        <f>B15+B10</f>
        <v>13350</v>
      </c>
      <c r="C16" s="16">
        <f>C15+C10</f>
        <v>13362</v>
      </c>
      <c r="D16" s="16">
        <f>D15+D10</f>
        <v>13345</v>
      </c>
      <c r="E16" s="16">
        <f>E15+E10</f>
        <v>13211</v>
      </c>
      <c r="F16" s="16">
        <f>F15+F10</f>
        <v>13302</v>
      </c>
      <c r="G16" s="16">
        <f t="shared" si="0"/>
        <v>91</v>
      </c>
      <c r="H16" s="17">
        <f t="shared" si="1"/>
        <v>0.68881992279161308</v>
      </c>
    </row>
    <row r="17" spans="1:8" x14ac:dyDescent="0.25">
      <c r="A17" s="4" t="s">
        <v>8</v>
      </c>
      <c r="B17" s="75">
        <v>96</v>
      </c>
      <c r="C17" s="75">
        <v>95</v>
      </c>
      <c r="D17" s="75">
        <v>95</v>
      </c>
      <c r="E17" s="75">
        <v>96</v>
      </c>
      <c r="F17" s="75">
        <v>95</v>
      </c>
      <c r="G17" s="5">
        <f t="shared" si="0"/>
        <v>-1</v>
      </c>
      <c r="H17" s="10">
        <f t="shared" si="1"/>
        <v>-1.0416666666666665</v>
      </c>
    </row>
    <row r="18" spans="1:8" s="95" customFormat="1" x14ac:dyDescent="0.25">
      <c r="A18" s="31" t="s">
        <v>11</v>
      </c>
      <c r="B18" s="79">
        <v>6</v>
      </c>
      <c r="C18" s="79">
        <v>8</v>
      </c>
      <c r="D18" s="79">
        <v>15</v>
      </c>
      <c r="E18" s="79">
        <v>16</v>
      </c>
      <c r="F18" s="79">
        <v>14</v>
      </c>
      <c r="G18" s="32">
        <f t="shared" si="0"/>
        <v>-2</v>
      </c>
      <c r="H18" s="10">
        <f t="shared" si="1"/>
        <v>-12.5</v>
      </c>
    </row>
    <row r="19" spans="1:8" x14ac:dyDescent="0.25">
      <c r="A19" s="4" t="s">
        <v>20</v>
      </c>
      <c r="B19" s="75">
        <v>172</v>
      </c>
      <c r="C19" s="75">
        <v>167</v>
      </c>
      <c r="D19" s="75">
        <v>171</v>
      </c>
      <c r="E19" s="75">
        <v>165</v>
      </c>
      <c r="F19" s="75">
        <v>164</v>
      </c>
      <c r="G19" s="5">
        <f t="shared" si="0"/>
        <v>-1</v>
      </c>
      <c r="H19" s="10">
        <f t="shared" si="1"/>
        <v>-0.60606060606060608</v>
      </c>
    </row>
    <row r="20" spans="1:8" x14ac:dyDescent="0.25">
      <c r="A20" s="4" t="s">
        <v>21</v>
      </c>
      <c r="B20" s="75">
        <v>158</v>
      </c>
      <c r="C20" s="75">
        <v>148</v>
      </c>
      <c r="D20" s="75">
        <v>149</v>
      </c>
      <c r="E20" s="75">
        <v>145</v>
      </c>
      <c r="F20" s="75">
        <v>147</v>
      </c>
      <c r="G20" s="5">
        <f t="shared" si="0"/>
        <v>2</v>
      </c>
      <c r="H20" s="10">
        <f t="shared" si="1"/>
        <v>1.3793103448275863</v>
      </c>
    </row>
    <row r="21" spans="1:8" x14ac:dyDescent="0.25">
      <c r="A21" s="18" t="s">
        <v>22</v>
      </c>
      <c r="B21" s="19">
        <f>SUM(B19:B20)</f>
        <v>330</v>
      </c>
      <c r="C21" s="19">
        <f>SUM(C19:C20)</f>
        <v>315</v>
      </c>
      <c r="D21" s="19">
        <f>SUM(D19:D20)</f>
        <v>320</v>
      </c>
      <c r="E21" s="19">
        <f>SUM(E19:E20)</f>
        <v>310</v>
      </c>
      <c r="F21" s="19">
        <f>SUM(F19:F20)</f>
        <v>311</v>
      </c>
      <c r="G21" s="19">
        <f t="shared" si="0"/>
        <v>1</v>
      </c>
      <c r="H21" s="20">
        <f t="shared" si="1"/>
        <v>0.32258064516129031</v>
      </c>
    </row>
    <row r="22" spans="1:8" x14ac:dyDescent="0.25">
      <c r="A22" s="4" t="s">
        <v>27</v>
      </c>
      <c r="B22" s="75">
        <v>494</v>
      </c>
      <c r="C22" s="75">
        <v>489</v>
      </c>
      <c r="D22" s="75">
        <v>497</v>
      </c>
      <c r="E22" s="75">
        <v>485</v>
      </c>
      <c r="F22" s="75">
        <v>472</v>
      </c>
      <c r="G22" s="5">
        <f t="shared" si="0"/>
        <v>-13</v>
      </c>
      <c r="H22" s="10">
        <f t="shared" si="1"/>
        <v>-2.6804123711340204</v>
      </c>
    </row>
    <row r="23" spans="1:8" x14ac:dyDescent="0.25">
      <c r="A23" s="4" t="s">
        <v>28</v>
      </c>
      <c r="B23" s="75">
        <v>470</v>
      </c>
      <c r="C23" s="75">
        <v>483</v>
      </c>
      <c r="D23" s="75">
        <v>476</v>
      </c>
      <c r="E23" s="75">
        <v>494</v>
      </c>
      <c r="F23" s="75">
        <v>457</v>
      </c>
      <c r="G23" s="5">
        <f t="shared" si="0"/>
        <v>-37</v>
      </c>
      <c r="H23" s="10">
        <f t="shared" si="1"/>
        <v>-7.4898785425101213</v>
      </c>
    </row>
    <row r="24" spans="1:8" x14ac:dyDescent="0.25">
      <c r="A24" s="4" t="s">
        <v>29</v>
      </c>
      <c r="B24" s="75">
        <v>418</v>
      </c>
      <c r="C24" s="75">
        <v>442</v>
      </c>
      <c r="D24" s="75">
        <v>447</v>
      </c>
      <c r="E24" s="75">
        <v>439</v>
      </c>
      <c r="F24" s="75">
        <v>458</v>
      </c>
      <c r="G24" s="5">
        <f t="shared" si="0"/>
        <v>19</v>
      </c>
      <c r="H24" s="10">
        <f t="shared" si="1"/>
        <v>4.3280182232346238</v>
      </c>
    </row>
    <row r="25" spans="1:8" x14ac:dyDescent="0.25">
      <c r="A25" s="18" t="s">
        <v>52</v>
      </c>
      <c r="B25" s="19">
        <f>SUM(B22:B24)</f>
        <v>1382</v>
      </c>
      <c r="C25" s="19">
        <f>SUM(C22:C24)</f>
        <v>1414</v>
      </c>
      <c r="D25" s="19">
        <f>SUM(D22:D24)</f>
        <v>1420</v>
      </c>
      <c r="E25" s="19">
        <f>SUM(E22:E24)</f>
        <v>1418</v>
      </c>
      <c r="F25" s="19">
        <f>SUM(F22:F24)</f>
        <v>1387</v>
      </c>
      <c r="G25" s="19">
        <f t="shared" si="0"/>
        <v>-31</v>
      </c>
      <c r="H25" s="20">
        <f t="shared" si="1"/>
        <v>-2.1861777150916786</v>
      </c>
    </row>
    <row r="26" spans="1:8" x14ac:dyDescent="0.25">
      <c r="A26" s="4" t="s">
        <v>30</v>
      </c>
      <c r="B26" s="75"/>
      <c r="C26" s="75"/>
      <c r="D26" s="75"/>
      <c r="E26" s="75"/>
      <c r="F26" s="75"/>
      <c r="G26" s="5">
        <f t="shared" si="0"/>
        <v>0</v>
      </c>
      <c r="H26" s="10"/>
    </row>
    <row r="27" spans="1:8" x14ac:dyDescent="0.25">
      <c r="A27" s="15" t="s">
        <v>31</v>
      </c>
      <c r="B27" s="16">
        <f t="shared" ref="B27:D27" si="2">B17+B18+B21+B25+B26</f>
        <v>1814</v>
      </c>
      <c r="C27" s="16">
        <f t="shared" si="2"/>
        <v>1832</v>
      </c>
      <c r="D27" s="16">
        <f t="shared" si="2"/>
        <v>1850</v>
      </c>
      <c r="E27" s="16">
        <f t="shared" ref="E27:F27" si="3">E17+E18+E21+E25+E26</f>
        <v>1840</v>
      </c>
      <c r="F27" s="16">
        <f t="shared" si="3"/>
        <v>1807</v>
      </c>
      <c r="G27" s="16">
        <f t="shared" si="0"/>
        <v>-33</v>
      </c>
      <c r="H27" s="17">
        <f t="shared" si="1"/>
        <v>-1.7934782608695652</v>
      </c>
    </row>
    <row r="28" spans="1:8" x14ac:dyDescent="0.25">
      <c r="A28" s="4" t="s">
        <v>8</v>
      </c>
      <c r="B28" s="75">
        <v>24</v>
      </c>
      <c r="C28" s="75">
        <v>24</v>
      </c>
      <c r="D28" s="75">
        <v>23</v>
      </c>
      <c r="E28" s="75">
        <v>24</v>
      </c>
      <c r="F28" s="75">
        <v>24</v>
      </c>
      <c r="G28" s="5">
        <f t="shared" si="0"/>
        <v>0</v>
      </c>
      <c r="H28" s="10">
        <f t="shared" si="1"/>
        <v>0</v>
      </c>
    </row>
    <row r="29" spans="1:8" x14ac:dyDescent="0.25">
      <c r="A29" s="4" t="s">
        <v>20</v>
      </c>
      <c r="B29" s="75">
        <v>20</v>
      </c>
      <c r="C29" s="75">
        <v>19</v>
      </c>
      <c r="D29" s="75">
        <v>18</v>
      </c>
      <c r="E29" s="75">
        <v>20</v>
      </c>
      <c r="F29" s="75">
        <v>20</v>
      </c>
      <c r="G29" s="5">
        <f t="shared" si="0"/>
        <v>0</v>
      </c>
      <c r="H29" s="10">
        <f t="shared" si="1"/>
        <v>0</v>
      </c>
    </row>
    <row r="30" spans="1:8" x14ac:dyDescent="0.25">
      <c r="A30" s="4" t="s">
        <v>21</v>
      </c>
      <c r="B30" s="75">
        <v>21</v>
      </c>
      <c r="C30" s="75">
        <v>19</v>
      </c>
      <c r="D30" s="75">
        <v>13</v>
      </c>
      <c r="E30" s="75">
        <v>18</v>
      </c>
      <c r="F30" s="75">
        <v>15</v>
      </c>
      <c r="G30" s="5">
        <f t="shared" si="0"/>
        <v>-3</v>
      </c>
      <c r="H30" s="10">
        <f t="shared" si="1"/>
        <v>-16.666666666666664</v>
      </c>
    </row>
    <row r="31" spans="1:8" x14ac:dyDescent="0.25">
      <c r="A31" s="18" t="s">
        <v>22</v>
      </c>
      <c r="B31" s="19">
        <f>SUM(B29:B30)</f>
        <v>41</v>
      </c>
      <c r="C31" s="19">
        <f>SUM(C29:C30)</f>
        <v>38</v>
      </c>
      <c r="D31" s="19">
        <f>SUM(D29:D30)</f>
        <v>31</v>
      </c>
      <c r="E31" s="19">
        <f>SUM(E29:E30)</f>
        <v>38</v>
      </c>
      <c r="F31" s="19">
        <f>SUM(F29:F30)</f>
        <v>35</v>
      </c>
      <c r="G31" s="19">
        <f t="shared" si="0"/>
        <v>-3</v>
      </c>
      <c r="H31" s="20">
        <f t="shared" si="1"/>
        <v>-7.8947368421052628</v>
      </c>
    </row>
    <row r="32" spans="1:8" x14ac:dyDescent="0.25">
      <c r="A32" s="4" t="s">
        <v>27</v>
      </c>
      <c r="B32" s="75">
        <v>179</v>
      </c>
      <c r="C32" s="75">
        <v>180</v>
      </c>
      <c r="D32" s="75">
        <v>175</v>
      </c>
      <c r="E32" s="75">
        <v>169</v>
      </c>
      <c r="F32" s="75">
        <v>176</v>
      </c>
      <c r="G32" s="5">
        <f t="shared" si="0"/>
        <v>7</v>
      </c>
      <c r="H32" s="10">
        <f t="shared" si="1"/>
        <v>4.1420118343195274</v>
      </c>
    </row>
    <row r="33" spans="1:8" x14ac:dyDescent="0.25">
      <c r="A33" s="4" t="s">
        <v>28</v>
      </c>
      <c r="B33" s="75">
        <v>152</v>
      </c>
      <c r="C33" s="75">
        <v>163</v>
      </c>
      <c r="D33" s="75">
        <v>166</v>
      </c>
      <c r="E33" s="75">
        <v>171</v>
      </c>
      <c r="F33" s="75">
        <v>156</v>
      </c>
      <c r="G33" s="5">
        <f t="shared" si="0"/>
        <v>-15</v>
      </c>
      <c r="H33" s="10">
        <f t="shared" si="1"/>
        <v>-8.7719298245614024</v>
      </c>
    </row>
    <row r="34" spans="1:8" x14ac:dyDescent="0.25">
      <c r="A34" s="4" t="s">
        <v>29</v>
      </c>
      <c r="B34" s="75">
        <v>115</v>
      </c>
      <c r="C34" s="75">
        <v>145</v>
      </c>
      <c r="D34" s="75">
        <v>151</v>
      </c>
      <c r="E34" s="75">
        <v>133</v>
      </c>
      <c r="F34" s="75">
        <v>157</v>
      </c>
      <c r="G34" s="5">
        <f t="shared" si="0"/>
        <v>24</v>
      </c>
      <c r="H34" s="10">
        <f t="shared" si="1"/>
        <v>18.045112781954884</v>
      </c>
    </row>
    <row r="35" spans="1:8" x14ac:dyDescent="0.25">
      <c r="A35" s="18" t="s">
        <v>52</v>
      </c>
      <c r="B35" s="19">
        <f>SUM(B32:B34)</f>
        <v>446</v>
      </c>
      <c r="C35" s="19">
        <f>SUM(C32:C34)</f>
        <v>488</v>
      </c>
      <c r="D35" s="19">
        <f>SUM(D32:D34)</f>
        <v>492</v>
      </c>
      <c r="E35" s="19">
        <f>SUM(E32:E34)</f>
        <v>473</v>
      </c>
      <c r="F35" s="19">
        <f>SUM(F32:F34)</f>
        <v>489</v>
      </c>
      <c r="G35" s="19">
        <f t="shared" si="0"/>
        <v>16</v>
      </c>
      <c r="H35" s="20">
        <f t="shared" si="1"/>
        <v>3.382663847780127</v>
      </c>
    </row>
    <row r="36" spans="1:8" x14ac:dyDescent="0.25">
      <c r="A36" s="6" t="s">
        <v>30</v>
      </c>
      <c r="B36" s="94">
        <v>12</v>
      </c>
      <c r="C36" s="94">
        <v>12</v>
      </c>
      <c r="D36" s="94">
        <v>10</v>
      </c>
      <c r="E36" s="94">
        <v>10</v>
      </c>
      <c r="F36" s="94">
        <v>12</v>
      </c>
      <c r="G36" s="7">
        <f t="shared" si="0"/>
        <v>2</v>
      </c>
      <c r="H36" s="11">
        <f t="shared" si="1"/>
        <v>20</v>
      </c>
    </row>
    <row r="37" spans="1:8" x14ac:dyDescent="0.25">
      <c r="A37" s="4" t="s">
        <v>32</v>
      </c>
      <c r="B37" s="75">
        <v>1994</v>
      </c>
      <c r="C37" s="75">
        <v>1946</v>
      </c>
      <c r="D37" s="75">
        <v>1878</v>
      </c>
      <c r="E37" s="75">
        <v>1849</v>
      </c>
      <c r="F37" s="75">
        <v>1919</v>
      </c>
      <c r="G37" s="5">
        <f t="shared" si="0"/>
        <v>70</v>
      </c>
      <c r="H37" s="10">
        <f t="shared" si="1"/>
        <v>3.7858301784748511</v>
      </c>
    </row>
    <row r="38" spans="1:8" x14ac:dyDescent="0.25">
      <c r="A38" s="4" t="s">
        <v>33</v>
      </c>
      <c r="B38" s="75">
        <v>1132</v>
      </c>
      <c r="C38" s="75">
        <v>1254</v>
      </c>
      <c r="D38" s="75">
        <v>1228</v>
      </c>
      <c r="E38" s="75">
        <v>1163</v>
      </c>
      <c r="F38" s="75">
        <v>1215</v>
      </c>
      <c r="G38" s="5">
        <f t="shared" si="0"/>
        <v>52</v>
      </c>
      <c r="H38" s="10">
        <f t="shared" si="1"/>
        <v>4.4711951848667244</v>
      </c>
    </row>
    <row r="39" spans="1:8" x14ac:dyDescent="0.25">
      <c r="A39" s="4" t="s">
        <v>34</v>
      </c>
      <c r="B39" s="75">
        <v>617</v>
      </c>
      <c r="C39" s="75">
        <v>611</v>
      </c>
      <c r="D39" s="75">
        <v>564</v>
      </c>
      <c r="E39" s="75">
        <v>610</v>
      </c>
      <c r="F39" s="75">
        <v>558</v>
      </c>
      <c r="G39" s="5">
        <f t="shared" si="0"/>
        <v>-52</v>
      </c>
      <c r="H39" s="10">
        <f t="shared" si="1"/>
        <v>-8.524590163934425</v>
      </c>
    </row>
    <row r="40" spans="1:8" x14ac:dyDescent="0.25">
      <c r="A40" s="18" t="s">
        <v>35</v>
      </c>
      <c r="B40" s="19">
        <f>SUM(B38:B39)</f>
        <v>1749</v>
      </c>
      <c r="C40" s="19">
        <f>SUM(C38:C39)</f>
        <v>1865</v>
      </c>
      <c r="D40" s="19">
        <f>SUM(D38:D39)</f>
        <v>1792</v>
      </c>
      <c r="E40" s="19">
        <f>SUM(E38:E39)</f>
        <v>1773</v>
      </c>
      <c r="F40" s="19">
        <f>SUM(F38:F39)</f>
        <v>1773</v>
      </c>
      <c r="G40" s="19">
        <f t="shared" si="0"/>
        <v>0</v>
      </c>
      <c r="H40" s="20">
        <f t="shared" si="1"/>
        <v>0</v>
      </c>
    </row>
    <row r="41" spans="1:8" x14ac:dyDescent="0.25">
      <c r="A41" s="4" t="s">
        <v>36</v>
      </c>
      <c r="B41" s="75">
        <v>1082</v>
      </c>
      <c r="C41" s="75">
        <v>1168</v>
      </c>
      <c r="D41" s="75">
        <v>1280</v>
      </c>
      <c r="E41" s="75">
        <v>1256</v>
      </c>
      <c r="F41" s="75">
        <v>1174</v>
      </c>
      <c r="G41" s="5">
        <f t="shared" si="0"/>
        <v>-82</v>
      </c>
      <c r="H41" s="10">
        <f t="shared" si="1"/>
        <v>-6.5286624203821653</v>
      </c>
    </row>
    <row r="42" spans="1:8" x14ac:dyDescent="0.25">
      <c r="A42" s="4" t="s">
        <v>37</v>
      </c>
      <c r="B42" s="75">
        <v>593</v>
      </c>
      <c r="C42" s="75">
        <v>606</v>
      </c>
      <c r="D42" s="75">
        <v>619</v>
      </c>
      <c r="E42" s="75">
        <v>565</v>
      </c>
      <c r="F42" s="75">
        <v>630</v>
      </c>
      <c r="G42" s="5">
        <f t="shared" si="0"/>
        <v>65</v>
      </c>
      <c r="H42" s="10">
        <f t="shared" si="1"/>
        <v>11.504424778761061</v>
      </c>
    </row>
    <row r="43" spans="1:8" x14ac:dyDescent="0.25">
      <c r="A43" s="18" t="s">
        <v>38</v>
      </c>
      <c r="B43" s="19">
        <f>SUM(B41:B42)</f>
        <v>1675</v>
      </c>
      <c r="C43" s="19">
        <f>SUM(C41:C42)</f>
        <v>1774</v>
      </c>
      <c r="D43" s="19">
        <f>SUM(D41:D42)</f>
        <v>1899</v>
      </c>
      <c r="E43" s="19">
        <f>SUM(E41:E42)</f>
        <v>1821</v>
      </c>
      <c r="F43" s="19">
        <f>SUM(F41:F42)</f>
        <v>1804</v>
      </c>
      <c r="G43" s="19">
        <f t="shared" si="0"/>
        <v>-17</v>
      </c>
      <c r="H43" s="20">
        <f t="shared" si="1"/>
        <v>-0.93355299286106541</v>
      </c>
    </row>
    <row r="44" spans="1:8" x14ac:dyDescent="0.25">
      <c r="A44" s="12" t="s">
        <v>39</v>
      </c>
      <c r="B44" s="16">
        <f>B43+B40+B37+B36+B35+B31+B28</f>
        <v>5941</v>
      </c>
      <c r="C44" s="16">
        <f>C43+C40+C37+C36+C35+C31+C28</f>
        <v>6147</v>
      </c>
      <c r="D44" s="16">
        <f>D43+D40+D37+D36+D35+D31+D28</f>
        <v>6125</v>
      </c>
      <c r="E44" s="16">
        <f>E43+E40+E37+E36+E35+E31+E28</f>
        <v>5988</v>
      </c>
      <c r="F44" s="16">
        <f>F43+F40+F37+F36+F35+F31+F28</f>
        <v>6056</v>
      </c>
      <c r="G44" s="13">
        <f t="shared" si="0"/>
        <v>68</v>
      </c>
      <c r="H44" s="14">
        <f t="shared" si="1"/>
        <v>1.1356045424181698</v>
      </c>
    </row>
    <row r="45" spans="1:8" ht="15.75" x14ac:dyDescent="0.25">
      <c r="A45" s="22" t="s">
        <v>40</v>
      </c>
      <c r="B45" s="23">
        <f>B44+B27+B16</f>
        <v>21105</v>
      </c>
      <c r="C45" s="23">
        <f>C44+C27+C16</f>
        <v>21341</v>
      </c>
      <c r="D45" s="23">
        <f>D44+D27+D16</f>
        <v>21320</v>
      </c>
      <c r="E45" s="23">
        <f>E44+E27+E16</f>
        <v>21039</v>
      </c>
      <c r="F45" s="23">
        <f>F44+F27+F16</f>
        <v>21165</v>
      </c>
      <c r="G45" s="23">
        <f t="shared" si="0"/>
        <v>126</v>
      </c>
      <c r="H45" s="24">
        <f t="shared" si="1"/>
        <v>0.59888777983744479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baseColWidth="10" defaultRowHeight="15" x14ac:dyDescent="0.25"/>
  <cols>
    <col min="1" max="1" width="26.28515625" customWidth="1"/>
    <col min="2" max="6" width="10.85546875" style="76" customWidth="1"/>
  </cols>
  <sheetData>
    <row r="1" spans="1:8" x14ac:dyDescent="0.25">
      <c r="A1" s="38" t="s">
        <v>47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28" t="s">
        <v>1</v>
      </c>
      <c r="H1" s="34"/>
    </row>
    <row r="2" spans="1:8" x14ac:dyDescent="0.25">
      <c r="A2" s="29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0" t="s">
        <v>3</v>
      </c>
      <c r="H2" s="35" t="s">
        <v>4</v>
      </c>
    </row>
    <row r="3" spans="1:8" x14ac:dyDescent="0.25">
      <c r="A3" s="31" t="s">
        <v>5</v>
      </c>
      <c r="B3" s="75">
        <v>7513</v>
      </c>
      <c r="C3" s="75">
        <v>7331</v>
      </c>
      <c r="D3" s="75">
        <v>7738</v>
      </c>
      <c r="E3" s="75">
        <v>7775</v>
      </c>
      <c r="F3" s="75">
        <v>7808</v>
      </c>
      <c r="G3" s="32">
        <f>F3-E3</f>
        <v>33</v>
      </c>
      <c r="H3" s="36">
        <f>G3/E3*100</f>
        <v>0.42443729903536981</v>
      </c>
    </row>
    <row r="4" spans="1:8" x14ac:dyDescent="0.25">
      <c r="A4" s="31" t="s">
        <v>6</v>
      </c>
      <c r="B4" s="75">
        <v>7296</v>
      </c>
      <c r="C4" s="75">
        <v>7416</v>
      </c>
      <c r="D4" s="75">
        <v>7214</v>
      </c>
      <c r="E4" s="75">
        <v>7657</v>
      </c>
      <c r="F4" s="75">
        <v>7621</v>
      </c>
      <c r="G4" s="32">
        <f t="shared" ref="G4:G37" si="0">F4-E4</f>
        <v>-36</v>
      </c>
      <c r="H4" s="36">
        <f t="shared" ref="H4:H37" si="1">G4/E4*100</f>
        <v>-0.47015802533629358</v>
      </c>
    </row>
    <row r="5" spans="1:8" x14ac:dyDescent="0.25">
      <c r="A5" s="31" t="s">
        <v>7</v>
      </c>
      <c r="B5" s="75">
        <v>7207</v>
      </c>
      <c r="C5" s="75">
        <v>7270</v>
      </c>
      <c r="D5" s="75">
        <v>7390</v>
      </c>
      <c r="E5" s="75">
        <v>7110</v>
      </c>
      <c r="F5" s="75">
        <v>7580</v>
      </c>
      <c r="G5" s="32">
        <f t="shared" si="0"/>
        <v>470</v>
      </c>
      <c r="H5" s="36">
        <f t="shared" si="1"/>
        <v>6.6104078762306617</v>
      </c>
    </row>
    <row r="6" spans="1:8" x14ac:dyDescent="0.25">
      <c r="A6" s="31" t="s">
        <v>8</v>
      </c>
      <c r="B6" s="75">
        <v>7386</v>
      </c>
      <c r="C6" s="75">
        <v>7280</v>
      </c>
      <c r="D6" s="75">
        <v>7366</v>
      </c>
      <c r="E6" s="75">
        <v>7466</v>
      </c>
      <c r="F6" s="75">
        <v>7326</v>
      </c>
      <c r="G6" s="32">
        <f t="shared" si="0"/>
        <v>-140</v>
      </c>
      <c r="H6" s="36">
        <f t="shared" si="1"/>
        <v>-1.8751674256630058</v>
      </c>
    </row>
    <row r="7" spans="1:8" x14ac:dyDescent="0.25">
      <c r="A7" s="12" t="s">
        <v>9</v>
      </c>
      <c r="B7" s="13">
        <f t="shared" ref="B7:D7" si="2">SUM(B3:B6)</f>
        <v>29402</v>
      </c>
      <c r="C7" s="13">
        <f t="shared" si="2"/>
        <v>29297</v>
      </c>
      <c r="D7" s="13">
        <f t="shared" si="2"/>
        <v>29708</v>
      </c>
      <c r="E7" s="13">
        <f t="shared" ref="E7:F7" si="3">SUM(E3:E6)</f>
        <v>30008</v>
      </c>
      <c r="F7" s="13">
        <f t="shared" si="3"/>
        <v>30335</v>
      </c>
      <c r="G7" s="13">
        <f t="shared" si="0"/>
        <v>327</v>
      </c>
      <c r="H7" s="14">
        <f t="shared" si="1"/>
        <v>1.0897094108237804</v>
      </c>
    </row>
    <row r="8" spans="1:8" x14ac:dyDescent="0.25">
      <c r="A8" s="4" t="s">
        <v>10</v>
      </c>
      <c r="B8" s="75">
        <v>11</v>
      </c>
      <c r="C8" s="75">
        <v>8</v>
      </c>
      <c r="D8" s="75">
        <v>11</v>
      </c>
      <c r="E8" s="75">
        <v>7</v>
      </c>
      <c r="F8" s="75">
        <v>0</v>
      </c>
      <c r="G8" s="5">
        <f t="shared" si="0"/>
        <v>-7</v>
      </c>
      <c r="H8" s="10">
        <f t="shared" si="1"/>
        <v>-100</v>
      </c>
    </row>
    <row r="9" spans="1:8" x14ac:dyDescent="0.25">
      <c r="A9" s="31" t="s">
        <v>11</v>
      </c>
      <c r="B9" s="75">
        <v>425</v>
      </c>
      <c r="C9" s="75">
        <v>451</v>
      </c>
      <c r="D9" s="75">
        <v>438</v>
      </c>
      <c r="E9" s="75">
        <v>517</v>
      </c>
      <c r="F9" s="75">
        <v>587</v>
      </c>
      <c r="G9" s="32">
        <f t="shared" si="0"/>
        <v>70</v>
      </c>
      <c r="H9" s="36">
        <f t="shared" si="1"/>
        <v>13.539651837524177</v>
      </c>
    </row>
    <row r="10" spans="1:8" x14ac:dyDescent="0.25">
      <c r="A10" s="12" t="s">
        <v>12</v>
      </c>
      <c r="B10" s="13">
        <f>B9+B7+B8</f>
        <v>29838</v>
      </c>
      <c r="C10" s="13">
        <f>C9+C7+C8</f>
        <v>29756</v>
      </c>
      <c r="D10" s="13">
        <f>D9+D7+D8</f>
        <v>30157</v>
      </c>
      <c r="E10" s="13">
        <f>E9+E7+E8</f>
        <v>30532</v>
      </c>
      <c r="F10" s="13">
        <f>F9+F7+F8</f>
        <v>30922</v>
      </c>
      <c r="G10" s="13">
        <f t="shared" si="0"/>
        <v>390</v>
      </c>
      <c r="H10" s="14">
        <f t="shared" si="1"/>
        <v>1.2773483558233985</v>
      </c>
    </row>
    <row r="11" spans="1:8" x14ac:dyDescent="0.25">
      <c r="A11" s="31" t="s">
        <v>13</v>
      </c>
      <c r="B11" s="75">
        <v>199</v>
      </c>
      <c r="C11" s="75">
        <v>173</v>
      </c>
      <c r="D11" s="75">
        <v>149</v>
      </c>
      <c r="E11" s="75">
        <v>138</v>
      </c>
      <c r="F11" s="75">
        <v>158</v>
      </c>
      <c r="G11" s="32">
        <f t="shared" si="0"/>
        <v>20</v>
      </c>
      <c r="H11" s="36">
        <f t="shared" si="1"/>
        <v>14.492753623188406</v>
      </c>
    </row>
    <row r="12" spans="1:8" x14ac:dyDescent="0.25">
      <c r="A12" s="31" t="s">
        <v>14</v>
      </c>
      <c r="B12" s="75">
        <v>250</v>
      </c>
      <c r="C12" s="75">
        <v>260</v>
      </c>
      <c r="D12" s="75">
        <v>237</v>
      </c>
      <c r="E12" s="75">
        <v>208</v>
      </c>
      <c r="F12" s="75">
        <v>203</v>
      </c>
      <c r="G12" s="32">
        <f t="shared" si="0"/>
        <v>-5</v>
      </c>
      <c r="H12" s="36">
        <f t="shared" si="1"/>
        <v>-2.4038461538461542</v>
      </c>
    </row>
    <row r="13" spans="1:8" x14ac:dyDescent="0.25">
      <c r="A13" s="31" t="s">
        <v>15</v>
      </c>
      <c r="B13" s="75">
        <v>257</v>
      </c>
      <c r="C13" s="75">
        <v>253</v>
      </c>
      <c r="D13" s="75">
        <v>259</v>
      </c>
      <c r="E13" s="75">
        <v>243</v>
      </c>
      <c r="F13" s="75">
        <v>221</v>
      </c>
      <c r="G13" s="32">
        <f t="shared" si="0"/>
        <v>-22</v>
      </c>
      <c r="H13" s="36">
        <f t="shared" si="1"/>
        <v>-9.0534979423868318</v>
      </c>
    </row>
    <row r="14" spans="1:8" x14ac:dyDescent="0.25">
      <c r="A14" s="31" t="s">
        <v>16</v>
      </c>
      <c r="B14" s="75">
        <v>278</v>
      </c>
      <c r="C14" s="75">
        <v>254</v>
      </c>
      <c r="D14" s="75">
        <v>246</v>
      </c>
      <c r="E14" s="75">
        <v>256</v>
      </c>
      <c r="F14" s="75">
        <v>231</v>
      </c>
      <c r="G14" s="32">
        <f t="shared" si="0"/>
        <v>-25</v>
      </c>
      <c r="H14" s="36">
        <f t="shared" si="1"/>
        <v>-9.765625</v>
      </c>
    </row>
    <row r="15" spans="1:8" x14ac:dyDescent="0.25">
      <c r="A15" s="12" t="s">
        <v>17</v>
      </c>
      <c r="B15" s="13">
        <f t="shared" ref="B15" si="4">SUM(B11:B14)</f>
        <v>984</v>
      </c>
      <c r="C15" s="13">
        <f t="shared" ref="C15:D15" si="5">SUM(C11:C14)</f>
        <v>940</v>
      </c>
      <c r="D15" s="13">
        <f t="shared" si="5"/>
        <v>891</v>
      </c>
      <c r="E15" s="13">
        <f t="shared" ref="E15:F15" si="6">SUM(E11:E14)</f>
        <v>845</v>
      </c>
      <c r="F15" s="13">
        <f t="shared" si="6"/>
        <v>813</v>
      </c>
      <c r="G15" s="13">
        <f t="shared" si="0"/>
        <v>-32</v>
      </c>
      <c r="H15" s="14">
        <f t="shared" si="1"/>
        <v>-3.7869822485207103</v>
      </c>
    </row>
    <row r="16" spans="1:8" x14ac:dyDescent="0.25">
      <c r="A16" s="15" t="s">
        <v>18</v>
      </c>
      <c r="B16" s="16">
        <f t="shared" ref="B16:D16" si="7">B15+B10</f>
        <v>30822</v>
      </c>
      <c r="C16" s="16">
        <f t="shared" si="7"/>
        <v>30696</v>
      </c>
      <c r="D16" s="16">
        <f t="shared" si="7"/>
        <v>31048</v>
      </c>
      <c r="E16" s="16">
        <f t="shared" ref="E16:F16" si="8">E15+E10</f>
        <v>31377</v>
      </c>
      <c r="F16" s="16">
        <f t="shared" si="8"/>
        <v>31735</v>
      </c>
      <c r="G16" s="16">
        <f t="shared" si="0"/>
        <v>358</v>
      </c>
      <c r="H16" s="17">
        <f t="shared" si="1"/>
        <v>1.1409631258565192</v>
      </c>
    </row>
    <row r="17" spans="1:8" x14ac:dyDescent="0.25">
      <c r="A17" s="31" t="s">
        <v>20</v>
      </c>
      <c r="B17" s="75">
        <v>371</v>
      </c>
      <c r="C17" s="75">
        <v>366</v>
      </c>
      <c r="D17" s="75">
        <v>388</v>
      </c>
      <c r="E17" s="75">
        <v>351</v>
      </c>
      <c r="F17" s="75">
        <v>393</v>
      </c>
      <c r="G17" s="32">
        <f t="shared" si="0"/>
        <v>42</v>
      </c>
      <c r="H17" s="36">
        <f t="shared" si="1"/>
        <v>11.965811965811966</v>
      </c>
    </row>
    <row r="18" spans="1:8" x14ac:dyDescent="0.25">
      <c r="A18" s="31" t="s">
        <v>21</v>
      </c>
      <c r="B18" s="75">
        <v>309</v>
      </c>
      <c r="C18" s="75">
        <v>315</v>
      </c>
      <c r="D18" s="75">
        <v>316</v>
      </c>
      <c r="E18" s="75">
        <v>316</v>
      </c>
      <c r="F18" s="75">
        <v>318</v>
      </c>
      <c r="G18" s="32">
        <f t="shared" si="0"/>
        <v>2</v>
      </c>
      <c r="H18" s="36">
        <f t="shared" si="1"/>
        <v>0.63291139240506333</v>
      </c>
    </row>
    <row r="19" spans="1:8" x14ac:dyDescent="0.25">
      <c r="A19" s="18" t="s">
        <v>22</v>
      </c>
      <c r="B19" s="19">
        <f t="shared" ref="B19:D19" si="9">SUM(B17:B18)</f>
        <v>680</v>
      </c>
      <c r="C19" s="19">
        <f t="shared" si="9"/>
        <v>681</v>
      </c>
      <c r="D19" s="19">
        <f t="shared" si="9"/>
        <v>704</v>
      </c>
      <c r="E19" s="19">
        <f t="shared" ref="E19:F19" si="10">SUM(E17:E18)</f>
        <v>667</v>
      </c>
      <c r="F19" s="19">
        <f t="shared" si="10"/>
        <v>711</v>
      </c>
      <c r="G19" s="19">
        <f t="shared" si="0"/>
        <v>44</v>
      </c>
      <c r="H19" s="20">
        <f t="shared" si="1"/>
        <v>6.5967016491754125</v>
      </c>
    </row>
    <row r="20" spans="1:8" s="95" customFormat="1" x14ac:dyDescent="0.25">
      <c r="A20" s="4" t="s">
        <v>24</v>
      </c>
      <c r="B20" s="79"/>
      <c r="C20" s="79"/>
      <c r="D20" s="79"/>
      <c r="E20" s="79"/>
      <c r="F20" s="79">
        <v>7</v>
      </c>
      <c r="G20" s="5">
        <f t="shared" si="0"/>
        <v>7</v>
      </c>
      <c r="H20" s="10" t="e">
        <f t="shared" si="1"/>
        <v>#DIV/0!</v>
      </c>
    </row>
    <row r="21" spans="1:8" s="95" customFormat="1" x14ac:dyDescent="0.25">
      <c r="A21" s="4" t="s">
        <v>25</v>
      </c>
      <c r="B21" s="79"/>
      <c r="C21" s="79"/>
      <c r="D21" s="79"/>
      <c r="E21" s="79"/>
      <c r="F21" s="79"/>
      <c r="G21" s="5">
        <f t="shared" si="0"/>
        <v>0</v>
      </c>
      <c r="H21" s="10" t="e">
        <f t="shared" si="1"/>
        <v>#DIV/0!</v>
      </c>
    </row>
    <row r="22" spans="1:8" s="95" customFormat="1" x14ac:dyDescent="0.25">
      <c r="A22" s="25" t="s">
        <v>26</v>
      </c>
      <c r="B22" s="26">
        <f t="shared" ref="B22:F22" si="11">SUM(B20:B21)</f>
        <v>0</v>
      </c>
      <c r="C22" s="26">
        <f t="shared" si="11"/>
        <v>0</v>
      </c>
      <c r="D22" s="26">
        <f t="shared" si="11"/>
        <v>0</v>
      </c>
      <c r="E22" s="26">
        <f t="shared" si="11"/>
        <v>0</v>
      </c>
      <c r="F22" s="26">
        <f t="shared" si="11"/>
        <v>7</v>
      </c>
      <c r="G22" s="26">
        <f t="shared" si="0"/>
        <v>7</v>
      </c>
      <c r="H22" s="27" t="e">
        <f t="shared" si="1"/>
        <v>#DIV/0!</v>
      </c>
    </row>
    <row r="23" spans="1:8" x14ac:dyDescent="0.25">
      <c r="A23" s="31" t="s">
        <v>27</v>
      </c>
      <c r="B23" s="75">
        <v>1551</v>
      </c>
      <c r="C23" s="75">
        <v>1615</v>
      </c>
      <c r="D23" s="75">
        <v>1557</v>
      </c>
      <c r="E23" s="75">
        <v>1607</v>
      </c>
      <c r="F23" s="75">
        <v>1563</v>
      </c>
      <c r="G23" s="32">
        <f t="shared" si="0"/>
        <v>-44</v>
      </c>
      <c r="H23" s="36">
        <f t="shared" si="1"/>
        <v>-2.7380211574362168</v>
      </c>
    </row>
    <row r="24" spans="1:8" x14ac:dyDescent="0.25">
      <c r="A24" s="31" t="s">
        <v>28</v>
      </c>
      <c r="B24" s="75">
        <v>1410</v>
      </c>
      <c r="C24" s="75">
        <v>1464</v>
      </c>
      <c r="D24" s="75">
        <v>1502</v>
      </c>
      <c r="E24" s="75">
        <v>1500</v>
      </c>
      <c r="F24" s="75">
        <v>1531</v>
      </c>
      <c r="G24" s="32">
        <f t="shared" si="0"/>
        <v>31</v>
      </c>
      <c r="H24" s="36">
        <f t="shared" si="1"/>
        <v>2.0666666666666664</v>
      </c>
    </row>
    <row r="25" spans="1:8" x14ac:dyDescent="0.25">
      <c r="A25" s="31" t="s">
        <v>29</v>
      </c>
      <c r="B25" s="75">
        <v>1285</v>
      </c>
      <c r="C25" s="75">
        <v>1297</v>
      </c>
      <c r="D25" s="75">
        <v>1319</v>
      </c>
      <c r="E25" s="75">
        <v>1362</v>
      </c>
      <c r="F25" s="75">
        <v>1365</v>
      </c>
      <c r="G25" s="32">
        <f t="shared" si="0"/>
        <v>3</v>
      </c>
      <c r="H25" s="36">
        <f t="shared" si="1"/>
        <v>0.22026431718061676</v>
      </c>
    </row>
    <row r="26" spans="1:8" x14ac:dyDescent="0.25">
      <c r="A26" s="18" t="s">
        <v>41</v>
      </c>
      <c r="B26" s="19">
        <f t="shared" ref="B26:E26" si="12">SUM(B23:B25)</f>
        <v>4246</v>
      </c>
      <c r="C26" s="19">
        <f t="shared" si="12"/>
        <v>4376</v>
      </c>
      <c r="D26" s="19">
        <f t="shared" si="12"/>
        <v>4378</v>
      </c>
      <c r="E26" s="19">
        <f t="shared" si="12"/>
        <v>4469</v>
      </c>
      <c r="F26" s="19">
        <f t="shared" ref="F26" si="13">SUM(F23:F25)</f>
        <v>4459</v>
      </c>
      <c r="G26" s="19">
        <f t="shared" si="0"/>
        <v>-10</v>
      </c>
      <c r="H26" s="20">
        <f t="shared" si="1"/>
        <v>-0.22376370552696354</v>
      </c>
    </row>
    <row r="27" spans="1:8" s="95" customFormat="1" x14ac:dyDescent="0.25">
      <c r="A27" s="6" t="s">
        <v>30</v>
      </c>
      <c r="B27" s="19"/>
      <c r="C27" s="19"/>
      <c r="D27" s="19"/>
      <c r="E27" s="19">
        <v>8</v>
      </c>
      <c r="F27" s="19">
        <v>14</v>
      </c>
      <c r="G27" s="19">
        <f t="shared" si="0"/>
        <v>6</v>
      </c>
      <c r="H27" s="20">
        <f t="shared" si="1"/>
        <v>75</v>
      </c>
    </row>
    <row r="28" spans="1:8" x14ac:dyDescent="0.25">
      <c r="A28" s="15" t="s">
        <v>31</v>
      </c>
      <c r="B28" s="16">
        <f>B26+B19</f>
        <v>4926</v>
      </c>
      <c r="C28" s="16">
        <f>C26+C19</f>
        <v>5057</v>
      </c>
      <c r="D28" s="16">
        <f t="shared" ref="D28" si="14">D26+D19</f>
        <v>5082</v>
      </c>
      <c r="E28" s="16">
        <f>E26+E19+E27</f>
        <v>5144</v>
      </c>
      <c r="F28" s="16">
        <f>F19+F22+F26+F27</f>
        <v>5191</v>
      </c>
      <c r="G28" s="16">
        <f t="shared" si="0"/>
        <v>47</v>
      </c>
      <c r="H28" s="17">
        <f t="shared" si="1"/>
        <v>0.9136858475894245</v>
      </c>
    </row>
    <row r="29" spans="1:8" x14ac:dyDescent="0.25">
      <c r="A29" s="31" t="s">
        <v>32</v>
      </c>
      <c r="B29" s="75">
        <v>5183</v>
      </c>
      <c r="C29" s="75">
        <v>5354</v>
      </c>
      <c r="D29" s="75">
        <v>5379</v>
      </c>
      <c r="E29" s="75">
        <v>5475</v>
      </c>
      <c r="F29" s="75">
        <v>5366</v>
      </c>
      <c r="G29" s="32">
        <f t="shared" si="0"/>
        <v>-109</v>
      </c>
      <c r="H29" s="36">
        <f t="shared" si="1"/>
        <v>-1.9908675799086759</v>
      </c>
    </row>
    <row r="30" spans="1:8" x14ac:dyDescent="0.25">
      <c r="A30" s="31" t="s">
        <v>33</v>
      </c>
      <c r="B30" s="75">
        <v>3293</v>
      </c>
      <c r="C30" s="75">
        <v>3315</v>
      </c>
      <c r="D30" s="75">
        <v>3545</v>
      </c>
      <c r="E30" s="75">
        <v>3526</v>
      </c>
      <c r="F30" s="75">
        <v>3593</v>
      </c>
      <c r="G30" s="32">
        <f t="shared" si="0"/>
        <v>67</v>
      </c>
      <c r="H30" s="36">
        <f t="shared" si="1"/>
        <v>1.9001701644923426</v>
      </c>
    </row>
    <row r="31" spans="1:8" x14ac:dyDescent="0.25">
      <c r="A31" s="31" t="s">
        <v>34</v>
      </c>
      <c r="B31" s="75">
        <v>1332</v>
      </c>
      <c r="C31" s="75">
        <v>1511</v>
      </c>
      <c r="D31" s="75">
        <v>1473</v>
      </c>
      <c r="E31" s="75">
        <v>1533</v>
      </c>
      <c r="F31" s="75">
        <v>1471</v>
      </c>
      <c r="G31" s="32">
        <f t="shared" si="0"/>
        <v>-62</v>
      </c>
      <c r="H31" s="36">
        <f t="shared" si="1"/>
        <v>-4.0443574690150026</v>
      </c>
    </row>
    <row r="32" spans="1:8" x14ac:dyDescent="0.25">
      <c r="A32" s="18" t="s">
        <v>35</v>
      </c>
      <c r="B32" s="19">
        <f t="shared" ref="B32:D32" si="15">SUM(B30:B31)</f>
        <v>4625</v>
      </c>
      <c r="C32" s="19">
        <f t="shared" si="15"/>
        <v>4826</v>
      </c>
      <c r="D32" s="19">
        <f t="shared" si="15"/>
        <v>5018</v>
      </c>
      <c r="E32" s="19">
        <f t="shared" ref="E32:F32" si="16">SUM(E30:E31)</f>
        <v>5059</v>
      </c>
      <c r="F32" s="19">
        <f t="shared" si="16"/>
        <v>5064</v>
      </c>
      <c r="G32" s="19">
        <f t="shared" si="0"/>
        <v>5</v>
      </c>
      <c r="H32" s="20">
        <f t="shared" si="1"/>
        <v>9.8833761612966975E-2</v>
      </c>
    </row>
    <row r="33" spans="1:8" x14ac:dyDescent="0.25">
      <c r="A33" s="31" t="s">
        <v>36</v>
      </c>
      <c r="B33" s="75">
        <v>3017</v>
      </c>
      <c r="C33" s="75">
        <v>3294</v>
      </c>
      <c r="D33" s="75">
        <v>3318</v>
      </c>
      <c r="E33" s="75">
        <v>3534</v>
      </c>
      <c r="F33" s="75">
        <v>3562</v>
      </c>
      <c r="G33" s="32">
        <f t="shared" si="0"/>
        <v>28</v>
      </c>
      <c r="H33" s="36">
        <f t="shared" si="1"/>
        <v>0.79230333899264294</v>
      </c>
    </row>
    <row r="34" spans="1:8" x14ac:dyDescent="0.25">
      <c r="A34" s="31" t="s">
        <v>37</v>
      </c>
      <c r="B34" s="75">
        <v>1232</v>
      </c>
      <c r="C34" s="75">
        <v>1335</v>
      </c>
      <c r="D34" s="75">
        <v>1493</v>
      </c>
      <c r="E34" s="75">
        <v>1462</v>
      </c>
      <c r="F34" s="75">
        <v>1565</v>
      </c>
      <c r="G34" s="32">
        <f t="shared" si="0"/>
        <v>103</v>
      </c>
      <c r="H34" s="36">
        <f t="shared" si="1"/>
        <v>7.0451436388508899</v>
      </c>
    </row>
    <row r="35" spans="1:8" x14ac:dyDescent="0.25">
      <c r="A35" s="18" t="s">
        <v>38</v>
      </c>
      <c r="B35" s="19">
        <f t="shared" ref="B35:D35" si="17">SUM(B33:B34)</f>
        <v>4249</v>
      </c>
      <c r="C35" s="19">
        <f t="shared" si="17"/>
        <v>4629</v>
      </c>
      <c r="D35" s="19">
        <f t="shared" si="17"/>
        <v>4811</v>
      </c>
      <c r="E35" s="19">
        <f t="shared" ref="E35:F35" si="18">SUM(E33:E34)</f>
        <v>4996</v>
      </c>
      <c r="F35" s="19">
        <f t="shared" si="18"/>
        <v>5127</v>
      </c>
      <c r="G35" s="19">
        <f t="shared" si="0"/>
        <v>131</v>
      </c>
      <c r="H35" s="20">
        <f t="shared" si="1"/>
        <v>2.6220976781425138</v>
      </c>
    </row>
    <row r="36" spans="1:8" x14ac:dyDescent="0.25">
      <c r="A36" s="15" t="s">
        <v>39</v>
      </c>
      <c r="B36" s="16">
        <f t="shared" ref="B36:D36" si="19">B35+B32+B29</f>
        <v>14057</v>
      </c>
      <c r="C36" s="16">
        <f t="shared" si="19"/>
        <v>14809</v>
      </c>
      <c r="D36" s="16">
        <f t="shared" si="19"/>
        <v>15208</v>
      </c>
      <c r="E36" s="16">
        <f t="shared" ref="E36:F36" si="20">E35+E32+E29</f>
        <v>15530</v>
      </c>
      <c r="F36" s="16">
        <f t="shared" si="20"/>
        <v>15557</v>
      </c>
      <c r="G36" s="16">
        <f t="shared" si="0"/>
        <v>27</v>
      </c>
      <c r="H36" s="17">
        <f t="shared" si="1"/>
        <v>0.17385705086928527</v>
      </c>
    </row>
    <row r="37" spans="1:8" ht="15.75" x14ac:dyDescent="0.25">
      <c r="A37" s="22" t="s">
        <v>40</v>
      </c>
      <c r="B37" s="23">
        <f>B36+B28+B16</f>
        <v>49805</v>
      </c>
      <c r="C37" s="23">
        <f>C36+C28+C16</f>
        <v>50562</v>
      </c>
      <c r="D37" s="23">
        <f>D36+D28+D16</f>
        <v>51338</v>
      </c>
      <c r="E37" s="23">
        <f>E36+E28+E16</f>
        <v>52051</v>
      </c>
      <c r="F37" s="23">
        <f>F36+F28+F16</f>
        <v>52483</v>
      </c>
      <c r="G37" s="23">
        <f t="shared" si="0"/>
        <v>432</v>
      </c>
      <c r="H37" s="24">
        <f t="shared" si="1"/>
        <v>0.82995523621063949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opLeftCell="A25" workbookViewId="0"/>
  </sheetViews>
  <sheetFormatPr baseColWidth="10" defaultRowHeight="15" x14ac:dyDescent="0.25"/>
  <cols>
    <col min="1" max="1" width="23.28515625" customWidth="1"/>
    <col min="2" max="6" width="10.85546875" style="76" customWidth="1"/>
  </cols>
  <sheetData>
    <row r="1" spans="1:8" x14ac:dyDescent="0.25">
      <c r="A1" s="38" t="s">
        <v>47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75">
        <v>7513</v>
      </c>
      <c r="C3" s="75">
        <v>7331</v>
      </c>
      <c r="D3" s="75">
        <v>7738</v>
      </c>
      <c r="E3" s="75">
        <v>7775</v>
      </c>
      <c r="F3" s="75">
        <v>7808</v>
      </c>
      <c r="G3" s="5">
        <f>F3-E3</f>
        <v>33</v>
      </c>
      <c r="H3" s="10">
        <f>G3/E3*100</f>
        <v>0.42443729903536981</v>
      </c>
    </row>
    <row r="4" spans="1:8" x14ac:dyDescent="0.25">
      <c r="A4" s="4" t="s">
        <v>6</v>
      </c>
      <c r="B4" s="75">
        <v>7296</v>
      </c>
      <c r="C4" s="75">
        <v>7416</v>
      </c>
      <c r="D4" s="75">
        <v>7214</v>
      </c>
      <c r="E4" s="75">
        <v>7657</v>
      </c>
      <c r="F4" s="75">
        <v>7621</v>
      </c>
      <c r="G4" s="5">
        <f t="shared" ref="G4:G56" si="0">F4-E4</f>
        <v>-36</v>
      </c>
      <c r="H4" s="10">
        <f t="shared" ref="H4:H56" si="1">G4/E4*100</f>
        <v>-0.47015802533629358</v>
      </c>
    </row>
    <row r="5" spans="1:8" x14ac:dyDescent="0.25">
      <c r="A5" s="4" t="s">
        <v>7</v>
      </c>
      <c r="B5" s="75">
        <v>7207</v>
      </c>
      <c r="C5" s="75">
        <v>7270</v>
      </c>
      <c r="D5" s="75">
        <v>7390</v>
      </c>
      <c r="E5" s="75">
        <v>7110</v>
      </c>
      <c r="F5" s="75">
        <v>7580</v>
      </c>
      <c r="G5" s="5">
        <f t="shared" si="0"/>
        <v>470</v>
      </c>
      <c r="H5" s="10">
        <f t="shared" si="1"/>
        <v>6.6104078762306617</v>
      </c>
    </row>
    <row r="6" spans="1:8" x14ac:dyDescent="0.25">
      <c r="A6" s="4" t="s">
        <v>8</v>
      </c>
      <c r="B6" s="75">
        <v>7149</v>
      </c>
      <c r="C6" s="75">
        <v>7054</v>
      </c>
      <c r="D6" s="75">
        <v>7132</v>
      </c>
      <c r="E6" s="75">
        <v>7217</v>
      </c>
      <c r="F6" s="75">
        <v>7112</v>
      </c>
      <c r="G6" s="5">
        <f t="shared" si="0"/>
        <v>-105</v>
      </c>
      <c r="H6" s="10">
        <f t="shared" si="1"/>
        <v>-1.4548981571290009</v>
      </c>
    </row>
    <row r="7" spans="1:8" x14ac:dyDescent="0.25">
      <c r="A7" s="12" t="s">
        <v>9</v>
      </c>
      <c r="B7" s="13">
        <f>SUM(B3:B6)</f>
        <v>29165</v>
      </c>
      <c r="C7" s="13">
        <f>SUM(C3:C6)</f>
        <v>29071</v>
      </c>
      <c r="D7" s="13">
        <f>SUM(D3:D6)</f>
        <v>29474</v>
      </c>
      <c r="E7" s="13">
        <f>SUM(E3:E6)</f>
        <v>29759</v>
      </c>
      <c r="F7" s="13">
        <f>SUM(F3:F6)</f>
        <v>30121</v>
      </c>
      <c r="G7" s="13">
        <f t="shared" si="0"/>
        <v>362</v>
      </c>
      <c r="H7" s="14">
        <f t="shared" si="1"/>
        <v>1.2164387244195032</v>
      </c>
    </row>
    <row r="8" spans="1:8" x14ac:dyDescent="0.25">
      <c r="A8" s="4" t="s">
        <v>10</v>
      </c>
      <c r="B8" s="75"/>
      <c r="C8" s="75"/>
      <c r="D8" s="75"/>
      <c r="E8" s="75"/>
      <c r="F8" s="75"/>
      <c r="G8" s="5">
        <f t="shared" si="0"/>
        <v>0</v>
      </c>
      <c r="H8" s="10"/>
    </row>
    <row r="9" spans="1:8" x14ac:dyDescent="0.25">
      <c r="A9" s="4" t="s">
        <v>11</v>
      </c>
      <c r="B9" s="75">
        <v>375</v>
      </c>
      <c r="C9" s="75">
        <v>399</v>
      </c>
      <c r="D9" s="75">
        <v>405</v>
      </c>
      <c r="E9" s="75">
        <v>459</v>
      </c>
      <c r="F9" s="75">
        <v>539</v>
      </c>
      <c r="G9" s="5">
        <f t="shared" si="0"/>
        <v>80</v>
      </c>
      <c r="H9" s="10">
        <f t="shared" si="1"/>
        <v>17.429193899782135</v>
      </c>
    </row>
    <row r="10" spans="1:8" x14ac:dyDescent="0.25">
      <c r="A10" s="18" t="s">
        <v>12</v>
      </c>
      <c r="B10" s="19">
        <f>B9+B7+B8</f>
        <v>29540</v>
      </c>
      <c r="C10" s="19">
        <f>C9+C7+C8</f>
        <v>29470</v>
      </c>
      <c r="D10" s="19">
        <f>D9+D7+D8</f>
        <v>29879</v>
      </c>
      <c r="E10" s="19">
        <f>E9+E7+E8</f>
        <v>30218</v>
      </c>
      <c r="F10" s="19">
        <f>F9+F7+F8</f>
        <v>30660</v>
      </c>
      <c r="G10" s="19">
        <f t="shared" si="0"/>
        <v>442</v>
      </c>
      <c r="H10" s="20">
        <f t="shared" si="1"/>
        <v>1.4627043484016149</v>
      </c>
    </row>
    <row r="11" spans="1:8" x14ac:dyDescent="0.25">
      <c r="A11" s="4" t="s">
        <v>13</v>
      </c>
      <c r="B11" s="75">
        <v>186</v>
      </c>
      <c r="C11" s="75">
        <v>161</v>
      </c>
      <c r="D11" s="75">
        <v>139</v>
      </c>
      <c r="E11" s="75">
        <v>126</v>
      </c>
      <c r="F11" s="75">
        <v>147</v>
      </c>
      <c r="G11" s="5">
        <f t="shared" si="0"/>
        <v>21</v>
      </c>
      <c r="H11" s="10">
        <f t="shared" si="1"/>
        <v>16.666666666666664</v>
      </c>
    </row>
    <row r="12" spans="1:8" x14ac:dyDescent="0.25">
      <c r="A12" s="4" t="s">
        <v>14</v>
      </c>
      <c r="B12" s="75">
        <v>233</v>
      </c>
      <c r="C12" s="75">
        <v>244</v>
      </c>
      <c r="D12" s="75">
        <v>220</v>
      </c>
      <c r="E12" s="75">
        <v>195</v>
      </c>
      <c r="F12" s="75">
        <v>186</v>
      </c>
      <c r="G12" s="5">
        <f t="shared" si="0"/>
        <v>-9</v>
      </c>
      <c r="H12" s="10">
        <f t="shared" si="1"/>
        <v>-4.6153846153846159</v>
      </c>
    </row>
    <row r="13" spans="1:8" x14ac:dyDescent="0.25">
      <c r="A13" s="4" t="s">
        <v>15</v>
      </c>
      <c r="B13" s="75">
        <v>241</v>
      </c>
      <c r="C13" s="75">
        <v>237</v>
      </c>
      <c r="D13" s="75">
        <v>247</v>
      </c>
      <c r="E13" s="75">
        <v>225</v>
      </c>
      <c r="F13" s="75">
        <v>204</v>
      </c>
      <c r="G13" s="5">
        <f t="shared" si="0"/>
        <v>-21</v>
      </c>
      <c r="H13" s="10">
        <f t="shared" si="1"/>
        <v>-9.3333333333333339</v>
      </c>
    </row>
    <row r="14" spans="1:8" x14ac:dyDescent="0.25">
      <c r="A14" s="4" t="s">
        <v>16</v>
      </c>
      <c r="B14" s="75">
        <v>262</v>
      </c>
      <c r="C14" s="75">
        <v>239</v>
      </c>
      <c r="D14" s="75">
        <v>228</v>
      </c>
      <c r="E14" s="75">
        <v>240</v>
      </c>
      <c r="F14" s="75">
        <v>214</v>
      </c>
      <c r="G14" s="5">
        <f t="shared" si="0"/>
        <v>-26</v>
      </c>
      <c r="H14" s="10">
        <f t="shared" si="1"/>
        <v>-10.833333333333334</v>
      </c>
    </row>
    <row r="15" spans="1:8" x14ac:dyDescent="0.25">
      <c r="A15" s="18" t="s">
        <v>17</v>
      </c>
      <c r="B15" s="19">
        <f>SUM(B11:B14)</f>
        <v>922</v>
      </c>
      <c r="C15" s="19">
        <f>SUM(C11:C14)</f>
        <v>881</v>
      </c>
      <c r="D15" s="19">
        <f>SUM(D11:D14)</f>
        <v>834</v>
      </c>
      <c r="E15" s="19">
        <f>SUM(E11:E14)</f>
        <v>786</v>
      </c>
      <c r="F15" s="19">
        <f>SUM(F11:F14)</f>
        <v>751</v>
      </c>
      <c r="G15" s="19">
        <f t="shared" si="0"/>
        <v>-35</v>
      </c>
      <c r="H15" s="20">
        <f t="shared" si="1"/>
        <v>-4.4529262086513999</v>
      </c>
    </row>
    <row r="16" spans="1:8" x14ac:dyDescent="0.25">
      <c r="A16" s="15" t="s">
        <v>18</v>
      </c>
      <c r="B16" s="16">
        <f>B15+B10</f>
        <v>30462</v>
      </c>
      <c r="C16" s="16">
        <f>C15+C10</f>
        <v>30351</v>
      </c>
      <c r="D16" s="16">
        <f>D15+D10</f>
        <v>30713</v>
      </c>
      <c r="E16" s="16">
        <f>E15+E10</f>
        <v>31004</v>
      </c>
      <c r="F16" s="16">
        <f>F15+F10</f>
        <v>31411</v>
      </c>
      <c r="G16" s="16">
        <f t="shared" si="0"/>
        <v>407</v>
      </c>
      <c r="H16" s="17">
        <f t="shared" si="1"/>
        <v>1.3127338407947362</v>
      </c>
    </row>
    <row r="17" spans="1:8" s="95" customFormat="1" x14ac:dyDescent="0.25">
      <c r="A17" s="4" t="s">
        <v>11</v>
      </c>
      <c r="B17" s="75">
        <v>7</v>
      </c>
      <c r="C17" s="75"/>
      <c r="D17" s="75"/>
      <c r="E17" s="75">
        <v>28</v>
      </c>
      <c r="F17" s="75">
        <v>10</v>
      </c>
      <c r="G17" s="5">
        <f t="shared" si="0"/>
        <v>-18</v>
      </c>
      <c r="H17" s="10"/>
    </row>
    <row r="18" spans="1:8" x14ac:dyDescent="0.25">
      <c r="A18" s="4" t="s">
        <v>13</v>
      </c>
      <c r="B18" s="75">
        <v>13</v>
      </c>
      <c r="C18" s="75">
        <v>12</v>
      </c>
      <c r="D18" s="75">
        <v>10</v>
      </c>
      <c r="E18" s="75">
        <v>12</v>
      </c>
      <c r="F18" s="75">
        <v>11</v>
      </c>
      <c r="G18" s="5">
        <f t="shared" si="0"/>
        <v>-1</v>
      </c>
      <c r="H18" s="10">
        <f t="shared" si="1"/>
        <v>-8.3333333333333321</v>
      </c>
    </row>
    <row r="19" spans="1:8" x14ac:dyDescent="0.25">
      <c r="A19" s="4" t="s">
        <v>14</v>
      </c>
      <c r="B19" s="75">
        <v>17</v>
      </c>
      <c r="C19" s="75">
        <v>16</v>
      </c>
      <c r="D19" s="75">
        <v>17</v>
      </c>
      <c r="E19" s="75">
        <v>13</v>
      </c>
      <c r="F19" s="75">
        <v>17</v>
      </c>
      <c r="G19" s="5">
        <f t="shared" si="0"/>
        <v>4</v>
      </c>
      <c r="H19" s="10">
        <f t="shared" si="1"/>
        <v>30.76923076923077</v>
      </c>
    </row>
    <row r="20" spans="1:8" x14ac:dyDescent="0.25">
      <c r="A20" s="4" t="s">
        <v>15</v>
      </c>
      <c r="B20" s="75">
        <v>16</v>
      </c>
      <c r="C20" s="75">
        <v>16</v>
      </c>
      <c r="D20" s="75">
        <v>12</v>
      </c>
      <c r="E20" s="75">
        <v>18</v>
      </c>
      <c r="F20" s="75">
        <v>17</v>
      </c>
      <c r="G20" s="5">
        <f t="shared" si="0"/>
        <v>-1</v>
      </c>
      <c r="H20" s="10">
        <f t="shared" si="1"/>
        <v>-5.5555555555555554</v>
      </c>
    </row>
    <row r="21" spans="1:8" x14ac:dyDescent="0.25">
      <c r="A21" s="4" t="s">
        <v>16</v>
      </c>
      <c r="B21" s="75">
        <v>16</v>
      </c>
      <c r="C21" s="75">
        <v>15</v>
      </c>
      <c r="D21" s="75">
        <v>18</v>
      </c>
      <c r="E21" s="75">
        <v>16</v>
      </c>
      <c r="F21" s="75">
        <v>17</v>
      </c>
      <c r="G21" s="5">
        <f t="shared" si="0"/>
        <v>1</v>
      </c>
      <c r="H21" s="10">
        <f t="shared" si="1"/>
        <v>6.25</v>
      </c>
    </row>
    <row r="22" spans="1:8" x14ac:dyDescent="0.25">
      <c r="A22" s="4" t="s">
        <v>20</v>
      </c>
      <c r="B22" s="75">
        <v>39</v>
      </c>
      <c r="C22" s="75">
        <v>53</v>
      </c>
      <c r="D22" s="75">
        <v>56</v>
      </c>
      <c r="E22" s="75">
        <v>33</v>
      </c>
      <c r="F22" s="75">
        <v>54</v>
      </c>
      <c r="G22" s="5">
        <f t="shared" si="0"/>
        <v>21</v>
      </c>
      <c r="H22" s="10">
        <f t="shared" si="1"/>
        <v>63.636363636363633</v>
      </c>
    </row>
    <row r="23" spans="1:8" x14ac:dyDescent="0.25">
      <c r="A23" s="4" t="s">
        <v>21</v>
      </c>
      <c r="B23" s="75">
        <v>35</v>
      </c>
      <c r="C23" s="75">
        <v>40</v>
      </c>
      <c r="D23" s="75">
        <v>46</v>
      </c>
      <c r="E23" s="75">
        <v>30</v>
      </c>
      <c r="F23" s="75">
        <v>41</v>
      </c>
      <c r="G23" s="5">
        <f t="shared" si="0"/>
        <v>11</v>
      </c>
      <c r="H23" s="10">
        <f t="shared" si="1"/>
        <v>36.666666666666664</v>
      </c>
    </row>
    <row r="24" spans="1:8" x14ac:dyDescent="0.25">
      <c r="A24" s="15" t="s">
        <v>50</v>
      </c>
      <c r="B24" s="16">
        <f>SUM(B17:B23)</f>
        <v>143</v>
      </c>
      <c r="C24" s="16">
        <f>SUM(C17:C23)</f>
        <v>152</v>
      </c>
      <c r="D24" s="16">
        <f>SUM(D17:D23)</f>
        <v>159</v>
      </c>
      <c r="E24" s="16">
        <f>SUM(E17:E23)</f>
        <v>150</v>
      </c>
      <c r="F24" s="16">
        <f>SUM(F17:F23)</f>
        <v>167</v>
      </c>
      <c r="G24" s="16">
        <f t="shared" si="0"/>
        <v>17</v>
      </c>
      <c r="H24" s="17">
        <f t="shared" si="1"/>
        <v>11.333333333333332</v>
      </c>
    </row>
    <row r="25" spans="1:8" x14ac:dyDescent="0.25">
      <c r="A25" s="4" t="s">
        <v>8</v>
      </c>
      <c r="B25" s="75">
        <v>237</v>
      </c>
      <c r="C25" s="75">
        <v>226</v>
      </c>
      <c r="D25" s="75">
        <v>234</v>
      </c>
      <c r="E25" s="75">
        <v>249</v>
      </c>
      <c r="F25" s="75">
        <v>214</v>
      </c>
      <c r="G25" s="5">
        <f t="shared" si="0"/>
        <v>-35</v>
      </c>
      <c r="H25" s="10">
        <f t="shared" si="1"/>
        <v>-14.056224899598394</v>
      </c>
    </row>
    <row r="26" spans="1:8" x14ac:dyDescent="0.25">
      <c r="A26" s="4" t="s">
        <v>10</v>
      </c>
      <c r="B26" s="75">
        <v>11</v>
      </c>
      <c r="C26" s="75">
        <v>8</v>
      </c>
      <c r="D26" s="75">
        <v>11</v>
      </c>
      <c r="E26" s="75">
        <v>7</v>
      </c>
      <c r="F26" s="75"/>
      <c r="G26" s="5">
        <f t="shared" si="0"/>
        <v>-7</v>
      </c>
      <c r="H26" s="10">
        <f t="shared" si="1"/>
        <v>-100</v>
      </c>
    </row>
    <row r="27" spans="1:8" x14ac:dyDescent="0.25">
      <c r="A27" s="4" t="s">
        <v>11</v>
      </c>
      <c r="B27" s="75">
        <v>43</v>
      </c>
      <c r="C27" s="75">
        <v>52</v>
      </c>
      <c r="D27" s="75">
        <v>33</v>
      </c>
      <c r="E27" s="75">
        <v>30</v>
      </c>
      <c r="F27" s="75">
        <v>38</v>
      </c>
      <c r="G27" s="5">
        <f t="shared" si="0"/>
        <v>8</v>
      </c>
      <c r="H27" s="10">
        <f t="shared" si="1"/>
        <v>26.666666666666668</v>
      </c>
    </row>
    <row r="28" spans="1:8" x14ac:dyDescent="0.25">
      <c r="A28" s="4" t="s">
        <v>20</v>
      </c>
      <c r="B28" s="75">
        <v>332</v>
      </c>
      <c r="C28" s="75">
        <v>313</v>
      </c>
      <c r="D28" s="75">
        <v>332</v>
      </c>
      <c r="E28" s="75">
        <v>318</v>
      </c>
      <c r="F28" s="75">
        <v>339</v>
      </c>
      <c r="G28" s="5">
        <f t="shared" si="0"/>
        <v>21</v>
      </c>
      <c r="H28" s="10">
        <f t="shared" si="1"/>
        <v>6.6037735849056602</v>
      </c>
    </row>
    <row r="29" spans="1:8" x14ac:dyDescent="0.25">
      <c r="A29" s="4" t="s">
        <v>21</v>
      </c>
      <c r="B29" s="75">
        <v>274</v>
      </c>
      <c r="C29" s="75">
        <v>275</v>
      </c>
      <c r="D29" s="75">
        <v>270</v>
      </c>
      <c r="E29" s="75">
        <v>286</v>
      </c>
      <c r="F29" s="75">
        <v>277</v>
      </c>
      <c r="G29" s="5">
        <f t="shared" si="0"/>
        <v>-9</v>
      </c>
      <c r="H29" s="10">
        <f t="shared" si="1"/>
        <v>-3.1468531468531471</v>
      </c>
    </row>
    <row r="30" spans="1:8" x14ac:dyDescent="0.25">
      <c r="A30" s="18" t="s">
        <v>22</v>
      </c>
      <c r="B30" s="19">
        <f>SUM(B28:B29)</f>
        <v>606</v>
      </c>
      <c r="C30" s="19">
        <f>SUM(C28:C29)</f>
        <v>588</v>
      </c>
      <c r="D30" s="19">
        <f>SUM(D28:D29)</f>
        <v>602</v>
      </c>
      <c r="E30" s="19">
        <f>SUM(E28:E29)</f>
        <v>604</v>
      </c>
      <c r="F30" s="19">
        <f>SUM(F28:F29)</f>
        <v>616</v>
      </c>
      <c r="G30" s="19">
        <f t="shared" si="0"/>
        <v>12</v>
      </c>
      <c r="H30" s="20">
        <f t="shared" si="1"/>
        <v>1.9867549668874174</v>
      </c>
    </row>
    <row r="31" spans="1:8" s="95" customFormat="1" x14ac:dyDescent="0.25">
      <c r="A31" s="4" t="s">
        <v>24</v>
      </c>
      <c r="B31" s="79"/>
      <c r="C31" s="79"/>
      <c r="D31" s="79"/>
      <c r="E31" s="79"/>
      <c r="F31" s="79">
        <v>7</v>
      </c>
      <c r="G31" s="5">
        <f t="shared" si="0"/>
        <v>7</v>
      </c>
      <c r="H31" s="10" t="e">
        <f t="shared" si="1"/>
        <v>#DIV/0!</v>
      </c>
    </row>
    <row r="32" spans="1:8" s="95" customFormat="1" x14ac:dyDescent="0.25">
      <c r="A32" s="4" t="s">
        <v>25</v>
      </c>
      <c r="B32" s="79"/>
      <c r="C32" s="79"/>
      <c r="D32" s="79"/>
      <c r="E32" s="79"/>
      <c r="F32" s="79"/>
      <c r="G32" s="5">
        <f t="shared" si="0"/>
        <v>0</v>
      </c>
      <c r="H32" s="10" t="e">
        <f t="shared" si="1"/>
        <v>#DIV/0!</v>
      </c>
    </row>
    <row r="33" spans="1:8" s="95" customFormat="1" x14ac:dyDescent="0.25">
      <c r="A33" s="18" t="s">
        <v>26</v>
      </c>
      <c r="B33" s="86">
        <f>SUM(B31:B32)</f>
        <v>0</v>
      </c>
      <c r="C33" s="86">
        <f>SUM(C31:C32)</f>
        <v>0</v>
      </c>
      <c r="D33" s="86">
        <f>SUM(D31:D32)</f>
        <v>0</v>
      </c>
      <c r="E33" s="86">
        <f>SUM(E31:E32)</f>
        <v>0</v>
      </c>
      <c r="F33" s="86">
        <f>SUM(F31:F32)</f>
        <v>7</v>
      </c>
      <c r="G33" s="19">
        <f t="shared" si="0"/>
        <v>7</v>
      </c>
      <c r="H33" s="20" t="e">
        <f t="shared" si="1"/>
        <v>#DIV/0!</v>
      </c>
    </row>
    <row r="34" spans="1:8" x14ac:dyDescent="0.25">
      <c r="A34" s="4" t="s">
        <v>27</v>
      </c>
      <c r="B34" s="75">
        <v>1362</v>
      </c>
      <c r="C34" s="75">
        <v>1426</v>
      </c>
      <c r="D34" s="75">
        <v>1381</v>
      </c>
      <c r="E34" s="75">
        <v>1426</v>
      </c>
      <c r="F34" s="75">
        <v>1379</v>
      </c>
      <c r="G34" s="5">
        <f t="shared" si="0"/>
        <v>-47</v>
      </c>
      <c r="H34" s="10">
        <f t="shared" si="1"/>
        <v>-3.2959326788218792</v>
      </c>
    </row>
    <row r="35" spans="1:8" x14ac:dyDescent="0.25">
      <c r="A35" s="4" t="s">
        <v>28</v>
      </c>
      <c r="B35" s="75">
        <v>1239</v>
      </c>
      <c r="C35" s="75">
        <v>1280</v>
      </c>
      <c r="D35" s="75">
        <v>1329</v>
      </c>
      <c r="E35" s="75">
        <v>1335</v>
      </c>
      <c r="F35" s="75">
        <v>1348</v>
      </c>
      <c r="G35" s="5">
        <f t="shared" si="0"/>
        <v>13</v>
      </c>
      <c r="H35" s="10">
        <f t="shared" si="1"/>
        <v>0.97378277153558046</v>
      </c>
    </row>
    <row r="36" spans="1:8" x14ac:dyDescent="0.25">
      <c r="A36" s="4" t="s">
        <v>29</v>
      </c>
      <c r="B36" s="75">
        <v>1132</v>
      </c>
      <c r="C36" s="75">
        <v>1135</v>
      </c>
      <c r="D36" s="75">
        <v>1141</v>
      </c>
      <c r="E36" s="75">
        <v>1191</v>
      </c>
      <c r="F36" s="75">
        <v>1192</v>
      </c>
      <c r="G36" s="5">
        <f t="shared" si="0"/>
        <v>1</v>
      </c>
      <c r="H36" s="10">
        <f t="shared" si="1"/>
        <v>8.3963056255247692E-2</v>
      </c>
    </row>
    <row r="37" spans="1:8" x14ac:dyDescent="0.25">
      <c r="A37" s="18" t="s">
        <v>41</v>
      </c>
      <c r="B37" s="19">
        <f>SUM(B34:B36)</f>
        <v>3733</v>
      </c>
      <c r="C37" s="19">
        <f>SUM(C34:C36)</f>
        <v>3841</v>
      </c>
      <c r="D37" s="19">
        <f>SUM(D34:D36)</f>
        <v>3851</v>
      </c>
      <c r="E37" s="19">
        <f>SUM(E34:E36)</f>
        <v>3952</v>
      </c>
      <c r="F37" s="19">
        <f>SUM(F34:F36)</f>
        <v>3919</v>
      </c>
      <c r="G37" s="19">
        <f t="shared" si="0"/>
        <v>-33</v>
      </c>
      <c r="H37" s="20">
        <f t="shared" si="1"/>
        <v>-0.83502024291497978</v>
      </c>
    </row>
    <row r="38" spans="1:8" s="95" customFormat="1" x14ac:dyDescent="0.25">
      <c r="A38" s="6" t="s">
        <v>30</v>
      </c>
      <c r="B38" s="82"/>
      <c r="C38" s="82"/>
      <c r="D38" s="82"/>
      <c r="E38" s="82">
        <v>8</v>
      </c>
      <c r="F38" s="82">
        <v>14</v>
      </c>
      <c r="G38" s="19">
        <f t="shared" si="0"/>
        <v>6</v>
      </c>
      <c r="H38" s="20"/>
    </row>
    <row r="39" spans="1:8" x14ac:dyDescent="0.25">
      <c r="A39" s="4" t="s">
        <v>32</v>
      </c>
      <c r="B39" s="75">
        <v>50</v>
      </c>
      <c r="C39" s="75">
        <v>42</v>
      </c>
      <c r="D39" s="75">
        <v>57</v>
      </c>
      <c r="E39" s="75">
        <v>54</v>
      </c>
      <c r="F39" s="75">
        <v>43</v>
      </c>
      <c r="G39" s="5">
        <f t="shared" si="0"/>
        <v>-11</v>
      </c>
      <c r="H39" s="10">
        <f t="shared" si="1"/>
        <v>-20.37037037037037</v>
      </c>
    </row>
    <row r="40" spans="1:8" x14ac:dyDescent="0.25">
      <c r="A40" s="4" t="s">
        <v>34</v>
      </c>
      <c r="B40" s="75">
        <v>65</v>
      </c>
      <c r="C40" s="75">
        <v>72</v>
      </c>
      <c r="D40" s="75">
        <v>60</v>
      </c>
      <c r="E40" s="75">
        <v>79</v>
      </c>
      <c r="F40" s="75">
        <v>80</v>
      </c>
      <c r="G40" s="5">
        <f t="shared" si="0"/>
        <v>1</v>
      </c>
      <c r="H40" s="10">
        <f t="shared" si="1"/>
        <v>1.2658227848101267</v>
      </c>
    </row>
    <row r="41" spans="1:8" x14ac:dyDescent="0.25">
      <c r="A41" s="4" t="s">
        <v>37</v>
      </c>
      <c r="B41" s="75">
        <v>66</v>
      </c>
      <c r="C41" s="75">
        <v>66</v>
      </c>
      <c r="D41" s="75">
        <v>72</v>
      </c>
      <c r="E41" s="75">
        <v>64</v>
      </c>
      <c r="F41" s="75">
        <v>80</v>
      </c>
      <c r="G41" s="5">
        <f t="shared" si="0"/>
        <v>16</v>
      </c>
      <c r="H41" s="10">
        <f t="shared" si="1"/>
        <v>25</v>
      </c>
    </row>
    <row r="42" spans="1:8" x14ac:dyDescent="0.25">
      <c r="A42" s="18" t="s">
        <v>55</v>
      </c>
      <c r="B42" s="19">
        <f>SUM(B39:B41)</f>
        <v>181</v>
      </c>
      <c r="C42" s="19">
        <f>SUM(C39:C41)</f>
        <v>180</v>
      </c>
      <c r="D42" s="19">
        <f>SUM(D39:D41)</f>
        <v>189</v>
      </c>
      <c r="E42" s="19">
        <f>SUM(E39:E41)</f>
        <v>197</v>
      </c>
      <c r="F42" s="19">
        <f>SUM(F39:F41)</f>
        <v>203</v>
      </c>
      <c r="G42" s="19">
        <f t="shared" si="0"/>
        <v>6</v>
      </c>
      <c r="H42" s="20">
        <f t="shared" si="1"/>
        <v>3.0456852791878175</v>
      </c>
    </row>
    <row r="43" spans="1:8" x14ac:dyDescent="0.25">
      <c r="A43" s="15" t="s">
        <v>31</v>
      </c>
      <c r="B43" s="16">
        <f>B25+B26+B27+B30+B37+B42</f>
        <v>4811</v>
      </c>
      <c r="C43" s="16">
        <f>C25+C26+C27+C30+C37+C42</f>
        <v>4895</v>
      </c>
      <c r="D43" s="16">
        <f>D25+D26+D27+D30+D37+D42</f>
        <v>4920</v>
      </c>
      <c r="E43" s="16">
        <f>E25+E26+E27+E30+E37+E42+E38</f>
        <v>5047</v>
      </c>
      <c r="F43" s="16">
        <f>F25+F27+F30+F33+F37+F38+F42</f>
        <v>5011</v>
      </c>
      <c r="G43" s="16">
        <f t="shared" si="0"/>
        <v>-36</v>
      </c>
      <c r="H43" s="17">
        <f t="shared" si="1"/>
        <v>-0.71329502674856349</v>
      </c>
    </row>
    <row r="44" spans="1:8" x14ac:dyDescent="0.25">
      <c r="A44" s="4" t="s">
        <v>27</v>
      </c>
      <c r="B44" s="75">
        <v>189</v>
      </c>
      <c r="C44" s="75">
        <v>189</v>
      </c>
      <c r="D44" s="75">
        <v>176</v>
      </c>
      <c r="E44" s="75">
        <v>181</v>
      </c>
      <c r="F44" s="75">
        <v>184</v>
      </c>
      <c r="G44" s="5">
        <f t="shared" si="0"/>
        <v>3</v>
      </c>
      <c r="H44" s="10">
        <f t="shared" si="1"/>
        <v>1.6574585635359116</v>
      </c>
    </row>
    <row r="45" spans="1:8" x14ac:dyDescent="0.25">
      <c r="A45" s="4" t="s">
        <v>28</v>
      </c>
      <c r="B45" s="75">
        <v>171</v>
      </c>
      <c r="C45" s="75">
        <v>184</v>
      </c>
      <c r="D45" s="75">
        <v>173</v>
      </c>
      <c r="E45" s="75">
        <v>165</v>
      </c>
      <c r="F45" s="75">
        <v>183</v>
      </c>
      <c r="G45" s="5">
        <f t="shared" si="0"/>
        <v>18</v>
      </c>
      <c r="H45" s="10">
        <f t="shared" si="1"/>
        <v>10.909090909090908</v>
      </c>
    </row>
    <row r="46" spans="1:8" x14ac:dyDescent="0.25">
      <c r="A46" s="4" t="s">
        <v>29</v>
      </c>
      <c r="B46" s="75">
        <v>153</v>
      </c>
      <c r="C46" s="75">
        <v>162</v>
      </c>
      <c r="D46" s="75">
        <v>178</v>
      </c>
      <c r="E46" s="75">
        <v>171</v>
      </c>
      <c r="F46" s="75">
        <v>173</v>
      </c>
      <c r="G46" s="5">
        <f t="shared" si="0"/>
        <v>2</v>
      </c>
      <c r="H46" s="10">
        <f t="shared" si="1"/>
        <v>1.1695906432748537</v>
      </c>
    </row>
    <row r="47" spans="1:8" x14ac:dyDescent="0.25">
      <c r="A47" s="18" t="s">
        <v>41</v>
      </c>
      <c r="B47" s="19">
        <f>SUM(B44:B46)</f>
        <v>513</v>
      </c>
      <c r="C47" s="19">
        <f>SUM(C44:C46)</f>
        <v>535</v>
      </c>
      <c r="D47" s="19">
        <f>SUM(D44:D46)</f>
        <v>527</v>
      </c>
      <c r="E47" s="19">
        <f>SUM(E44:E46)</f>
        <v>517</v>
      </c>
      <c r="F47" s="19">
        <f>SUM(F44:F46)</f>
        <v>540</v>
      </c>
      <c r="G47" s="19">
        <f t="shared" si="0"/>
        <v>23</v>
      </c>
      <c r="H47" s="20">
        <f t="shared" si="1"/>
        <v>4.4487427466150873</v>
      </c>
    </row>
    <row r="48" spans="1:8" x14ac:dyDescent="0.25">
      <c r="A48" s="4" t="s">
        <v>32</v>
      </c>
      <c r="B48" s="75">
        <v>5133</v>
      </c>
      <c r="C48" s="75">
        <v>5312</v>
      </c>
      <c r="D48" s="75">
        <v>5322</v>
      </c>
      <c r="E48" s="75">
        <v>5421</v>
      </c>
      <c r="F48" s="75">
        <v>5323</v>
      </c>
      <c r="G48" s="5">
        <f t="shared" si="0"/>
        <v>-98</v>
      </c>
      <c r="H48" s="10">
        <f t="shared" si="1"/>
        <v>-1.8077845415974914</v>
      </c>
    </row>
    <row r="49" spans="1:8" x14ac:dyDescent="0.25">
      <c r="A49" s="4" t="s">
        <v>33</v>
      </c>
      <c r="B49" s="75">
        <v>3293</v>
      </c>
      <c r="C49" s="75">
        <v>3315</v>
      </c>
      <c r="D49" s="75">
        <v>3545</v>
      </c>
      <c r="E49" s="75">
        <v>3526</v>
      </c>
      <c r="F49" s="75">
        <v>3593</v>
      </c>
      <c r="G49" s="5">
        <f t="shared" si="0"/>
        <v>67</v>
      </c>
      <c r="H49" s="10">
        <f t="shared" si="1"/>
        <v>1.9001701644923426</v>
      </c>
    </row>
    <row r="50" spans="1:8" x14ac:dyDescent="0.25">
      <c r="A50" s="4" t="s">
        <v>34</v>
      </c>
      <c r="B50" s="75">
        <v>1267</v>
      </c>
      <c r="C50" s="75">
        <v>1439</v>
      </c>
      <c r="D50" s="75">
        <v>1413</v>
      </c>
      <c r="E50" s="75">
        <v>1454</v>
      </c>
      <c r="F50" s="75">
        <v>1391</v>
      </c>
      <c r="G50" s="5">
        <f t="shared" si="0"/>
        <v>-63</v>
      </c>
      <c r="H50" s="10">
        <f t="shared" si="1"/>
        <v>-4.3328748280605227</v>
      </c>
    </row>
    <row r="51" spans="1:8" x14ac:dyDescent="0.25">
      <c r="A51" s="18" t="s">
        <v>35</v>
      </c>
      <c r="B51" s="19">
        <f>SUM(B49:B50)</f>
        <v>4560</v>
      </c>
      <c r="C51" s="19">
        <f>SUM(C49:C50)</f>
        <v>4754</v>
      </c>
      <c r="D51" s="19">
        <f>SUM(D49:D50)</f>
        <v>4958</v>
      </c>
      <c r="E51" s="19">
        <f>SUM(E49:E50)</f>
        <v>4980</v>
      </c>
      <c r="F51" s="19">
        <f>SUM(F49:F50)</f>
        <v>4984</v>
      </c>
      <c r="G51" s="19">
        <f t="shared" si="0"/>
        <v>4</v>
      </c>
      <c r="H51" s="20">
        <f t="shared" si="1"/>
        <v>8.0321285140562249E-2</v>
      </c>
    </row>
    <row r="52" spans="1:8" x14ac:dyDescent="0.25">
      <c r="A52" s="4" t="s">
        <v>36</v>
      </c>
      <c r="B52" s="75">
        <v>3017</v>
      </c>
      <c r="C52" s="75">
        <v>3294</v>
      </c>
      <c r="D52" s="75">
        <v>3318</v>
      </c>
      <c r="E52" s="75">
        <v>3534</v>
      </c>
      <c r="F52" s="75">
        <v>3562</v>
      </c>
      <c r="G52" s="5">
        <f t="shared" si="0"/>
        <v>28</v>
      </c>
      <c r="H52" s="10">
        <f t="shared" si="1"/>
        <v>0.79230333899264294</v>
      </c>
    </row>
    <row r="53" spans="1:8" x14ac:dyDescent="0.25">
      <c r="A53" s="4" t="s">
        <v>37</v>
      </c>
      <c r="B53" s="75">
        <v>1166</v>
      </c>
      <c r="C53" s="75">
        <v>1269</v>
      </c>
      <c r="D53" s="75">
        <v>1421</v>
      </c>
      <c r="E53" s="75">
        <v>1398</v>
      </c>
      <c r="F53" s="75">
        <v>1485</v>
      </c>
      <c r="G53" s="5">
        <f t="shared" si="0"/>
        <v>87</v>
      </c>
      <c r="H53" s="10">
        <f t="shared" si="1"/>
        <v>6.2231759656652361</v>
      </c>
    </row>
    <row r="54" spans="1:8" x14ac:dyDescent="0.25">
      <c r="A54" s="18" t="s">
        <v>38</v>
      </c>
      <c r="B54" s="19">
        <f>SUM(B52:B53)</f>
        <v>4183</v>
      </c>
      <c r="C54" s="19">
        <f>SUM(C52:C53)</f>
        <v>4563</v>
      </c>
      <c r="D54" s="19">
        <f>SUM(D52:D53)</f>
        <v>4739</v>
      </c>
      <c r="E54" s="19">
        <f>SUM(E52:E53)</f>
        <v>4932</v>
      </c>
      <c r="F54" s="19">
        <f>SUM(F52:F53)</f>
        <v>5047</v>
      </c>
      <c r="G54" s="19">
        <f t="shared" si="0"/>
        <v>115</v>
      </c>
      <c r="H54" s="20">
        <f t="shared" si="1"/>
        <v>2.3317112733171128</v>
      </c>
    </row>
    <row r="55" spans="1:8" ht="15.75" x14ac:dyDescent="0.25">
      <c r="A55" s="15" t="s">
        <v>39</v>
      </c>
      <c r="B55" s="16">
        <f>B54+B51+B48+B47</f>
        <v>14389</v>
      </c>
      <c r="C55" s="16">
        <f>C54+C51+C48+C47</f>
        <v>15164</v>
      </c>
      <c r="D55" s="16">
        <f>D54+D51+D48+D47</f>
        <v>15546</v>
      </c>
      <c r="E55" s="16">
        <f>E54+E51+E48+E47</f>
        <v>15850</v>
      </c>
      <c r="F55" s="23">
        <f>F47+F48+F51+F54</f>
        <v>15894</v>
      </c>
      <c r="G55" s="16">
        <f t="shared" si="0"/>
        <v>44</v>
      </c>
      <c r="H55" s="17">
        <f t="shared" si="1"/>
        <v>0.27760252365930599</v>
      </c>
    </row>
    <row r="56" spans="1:8" ht="15.75" x14ac:dyDescent="0.25">
      <c r="A56" s="22" t="s">
        <v>40</v>
      </c>
      <c r="B56" s="23">
        <f>B55+B43+B16+B24</f>
        <v>49805</v>
      </c>
      <c r="C56" s="23">
        <f>C55+C43+C16+C24</f>
        <v>50562</v>
      </c>
      <c r="D56" s="23">
        <f>D55+D43+D16+D24</f>
        <v>51338</v>
      </c>
      <c r="E56" s="23">
        <f>E55+E43+E16+E24</f>
        <v>52051</v>
      </c>
      <c r="F56" s="23">
        <f>F55+F43+F16+F24</f>
        <v>52483</v>
      </c>
      <c r="G56" s="23">
        <f t="shared" si="0"/>
        <v>432</v>
      </c>
      <c r="H56" s="24">
        <f t="shared" si="1"/>
        <v>0.82995523621063949</v>
      </c>
    </row>
  </sheetData>
  <pageMargins left="0.70866141732283472" right="0.70866141732283472" top="0.18" bottom="0.22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/>
  </sheetViews>
  <sheetFormatPr baseColWidth="10" defaultRowHeight="15" x14ac:dyDescent="0.25"/>
  <cols>
    <col min="1" max="1" width="24.28515625" customWidth="1"/>
    <col min="3" max="4" width="10.85546875" style="95"/>
    <col min="5" max="6" width="11.42578125" style="95"/>
  </cols>
  <sheetData>
    <row r="1" spans="1:8" x14ac:dyDescent="0.25">
      <c r="A1" s="38" t="s">
        <v>48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5">
        <f>'detail Form _ 18'!B3+'detail Form _ 28'!B3+'detail Form_ 36'!B3+'detail Form _ 37'!B3+'detail Form_ 41'!B3+'detail Form_ 45 '!B3</f>
        <v>25970</v>
      </c>
      <c r="C3" s="5">
        <f>'detail Form _ 18'!C3+'detail Form _ 28'!C3+'detail Form_ 36'!C3+'detail Form _ 37'!C3+'detail Form_ 41'!C3+'detail Form_ 45 '!C3</f>
        <v>25836</v>
      </c>
      <c r="D3" s="5">
        <f>'detail Form _ 18'!D3+'detail Form _ 28'!D3+'detail Form_ 36'!D3+'detail Form _ 37'!D3+'detail Form_ 41'!D3+'detail Form_ 45 '!D3</f>
        <v>26421</v>
      </c>
      <c r="E3" s="5">
        <f>'detail Form _ 18'!E3+'detail Form _ 28'!E3+'detail Form_ 36'!E3+'detail Form _ 37'!E3+'detail Form_ 41'!E3+'detail Form_ 45 '!E3</f>
        <v>26077</v>
      </c>
      <c r="F3" s="5">
        <f>'detail Form _ 18'!F3+'detail Form _ 28'!F3+'detail Form_ 36'!F3+'detail Form _ 37'!F3+'detail Form_ 41'!F3+'detail Form_ 45 '!F3</f>
        <v>26675</v>
      </c>
      <c r="G3" s="5">
        <f>F3-E3</f>
        <v>598</v>
      </c>
      <c r="H3" s="10">
        <f>G3/E3*100</f>
        <v>2.2932085746059747</v>
      </c>
    </row>
    <row r="4" spans="1:8" x14ac:dyDescent="0.25">
      <c r="A4" s="4" t="s">
        <v>6</v>
      </c>
      <c r="B4" s="5">
        <f>'detail Form _ 18'!B4+'detail Form _ 28'!B4+'detail Form_ 36'!B4+'detail Form _ 37'!B4+'detail Form_ 41'!B4+'detail Form_ 45 '!B4</f>
        <v>25745</v>
      </c>
      <c r="C4" s="5">
        <f>'detail Form _ 18'!C4+'detail Form _ 28'!C4+'detail Form_ 36'!C4+'detail Form _ 37'!C4+'detail Form_ 41'!C4+'detail Form_ 45 '!C4</f>
        <v>25828</v>
      </c>
      <c r="D4" s="5">
        <f>'detail Form _ 18'!D4+'detail Form _ 28'!D4+'detail Form_ 36'!D4+'detail Form _ 37'!D4+'detail Form_ 41'!D4+'detail Form_ 45 '!D4</f>
        <v>25626</v>
      </c>
      <c r="E4" s="5">
        <f>'detail Form _ 18'!E4+'detail Form _ 28'!E4+'detail Form_ 36'!E4+'detail Form _ 37'!E4+'detail Form_ 41'!E4+'detail Form_ 45 '!E4</f>
        <v>26213</v>
      </c>
      <c r="F4" s="5">
        <f>'detail Form _ 18'!F4+'detail Form _ 28'!F4+'detail Form_ 36'!F4+'detail Form _ 37'!F4+'detail Form_ 41'!F4+'detail Form_ 45 '!F4</f>
        <v>25748</v>
      </c>
      <c r="G4" s="5">
        <f t="shared" ref="G4:G39" si="0">F4-E4</f>
        <v>-465</v>
      </c>
      <c r="H4" s="10">
        <f t="shared" ref="H4:H39" si="1">G4/E4*100</f>
        <v>-1.7739289665433182</v>
      </c>
    </row>
    <row r="5" spans="1:8" x14ac:dyDescent="0.25">
      <c r="A5" s="4" t="s">
        <v>7</v>
      </c>
      <c r="B5" s="5">
        <f>'detail Form _ 18'!B5+'detail Form _ 28'!B5+'detail Form_ 36'!B5+'detail Form _ 37'!B5+'detail Form_ 41'!B5+'detail Form_ 45 '!B5</f>
        <v>25442</v>
      </c>
      <c r="C5" s="5">
        <f>'detail Form _ 18'!C5+'detail Form _ 28'!C5+'detail Form_ 36'!C5+'detail Form _ 37'!C5+'detail Form_ 41'!C5+'detail Form_ 45 '!C5</f>
        <v>25358</v>
      </c>
      <c r="D5" s="5">
        <f>'detail Form _ 18'!D5+'detail Form _ 28'!D5+'detail Form_ 36'!D5+'detail Form _ 37'!D5+'detail Form_ 41'!D5+'detail Form_ 45 '!D5</f>
        <v>25480</v>
      </c>
      <c r="E5" s="5">
        <f>'detail Form _ 18'!E5+'detail Form _ 28'!E5+'detail Form_ 36'!E5+'detail Form _ 37'!E5+'detail Form_ 41'!E5+'detail Form_ 45 '!E5</f>
        <v>25193</v>
      </c>
      <c r="F5" s="5">
        <f>'detail Form _ 18'!F5+'detail Form _ 28'!F5+'detail Form_ 36'!F5+'detail Form _ 37'!F5+'detail Form_ 41'!F5+'detail Form_ 45 '!F5</f>
        <v>25916</v>
      </c>
      <c r="G5" s="5">
        <f t="shared" si="0"/>
        <v>723</v>
      </c>
      <c r="H5" s="10">
        <f t="shared" si="1"/>
        <v>2.8698447981582187</v>
      </c>
    </row>
    <row r="6" spans="1:8" x14ac:dyDescent="0.25">
      <c r="A6" s="4" t="s">
        <v>8</v>
      </c>
      <c r="B6" s="5">
        <f>'detail Form _ 18'!B6+'detail Form _ 28'!B6+'detail Form_ 36'!B6+'detail Form _ 37'!B6+'detail Form_ 41'!B6+'detail Form_ 45 '!B6</f>
        <v>25549</v>
      </c>
      <c r="C6" s="5">
        <f>'detail Form _ 18'!C6+'detail Form _ 28'!C6+'detail Form_ 36'!C6+'detail Form _ 37'!C6+'detail Form_ 41'!C6+'detail Form_ 45 '!C6</f>
        <v>25451</v>
      </c>
      <c r="D6" s="5">
        <f>'detail Form _ 18'!D6+'detail Form _ 28'!D6+'detail Form_ 36'!D6+'detail Form _ 37'!D6+'detail Form_ 41'!D6+'detail Form_ 45 '!D6</f>
        <v>25479</v>
      </c>
      <c r="E6" s="5">
        <f>'detail Form _ 18'!E6+'detail Form _ 28'!E6+'detail Form_ 36'!E6+'detail Form _ 37'!E6+'detail Form_ 41'!E6+'detail Form_ 45 '!E6</f>
        <v>25697</v>
      </c>
      <c r="F6" s="5">
        <f>'detail Form _ 18'!F6+'detail Form _ 28'!F6+'detail Form_ 36'!F6+'detail Form _ 37'!F6+'detail Form_ 41'!F6+'detail Form_ 45 '!F6</f>
        <v>25524</v>
      </c>
      <c r="G6" s="5">
        <f t="shared" si="0"/>
        <v>-173</v>
      </c>
      <c r="H6" s="10">
        <f t="shared" si="1"/>
        <v>-0.67323033817177103</v>
      </c>
    </row>
    <row r="7" spans="1:8" x14ac:dyDescent="0.25">
      <c r="A7" s="12" t="s">
        <v>9</v>
      </c>
      <c r="B7" s="13">
        <f>SUM(B3:B6)</f>
        <v>102706</v>
      </c>
      <c r="C7" s="13">
        <f>SUM(C3:C6)</f>
        <v>102473</v>
      </c>
      <c r="D7" s="13">
        <f>SUM(D3:D6)</f>
        <v>103006</v>
      </c>
      <c r="E7" s="13">
        <f>SUM(E3:E6)</f>
        <v>103180</v>
      </c>
      <c r="F7" s="13">
        <f>SUM(F3:F6)</f>
        <v>103863</v>
      </c>
      <c r="G7" s="13">
        <f t="shared" si="0"/>
        <v>683</v>
      </c>
      <c r="H7" s="13">
        <f t="shared" si="1"/>
        <v>0.66194999030819934</v>
      </c>
    </row>
    <row r="8" spans="1:8" x14ac:dyDescent="0.25">
      <c r="A8" s="4" t="s">
        <v>10</v>
      </c>
      <c r="B8" s="5">
        <f>'detail Form_ 36'!B8+'detail Form_ 45 '!B8</f>
        <v>11</v>
      </c>
      <c r="C8" s="5">
        <f>'detail Form_ 36'!C8+'detail Form_ 45 '!C8</f>
        <v>8</v>
      </c>
      <c r="D8" s="5">
        <f>'detail Form_ 36'!D8+'detail Form_ 45 '!D8</f>
        <v>12</v>
      </c>
      <c r="E8" s="5">
        <f>'detail Form_ 36'!E8+'detail Form_ 45 '!E8</f>
        <v>7</v>
      </c>
      <c r="F8" s="5">
        <f>'detail Form_ 36'!F8+'detail Form_ 45 '!F8</f>
        <v>0</v>
      </c>
      <c r="G8" s="5">
        <f t="shared" si="0"/>
        <v>-7</v>
      </c>
      <c r="H8" s="10">
        <f t="shared" si="1"/>
        <v>-100</v>
      </c>
    </row>
    <row r="9" spans="1:8" x14ac:dyDescent="0.25">
      <c r="A9" s="4" t="s">
        <v>11</v>
      </c>
      <c r="B9" s="5">
        <f>'detail Form _ 18'!B8+'detail Form _ 28'!B8+'detail Form_ 36'!B9+'detail Form _ 37'!B8+'detail Form_ 41'!B8+'detail Form_ 45 '!B9</f>
        <v>1359</v>
      </c>
      <c r="C9" s="5">
        <f>'detail Form _ 18'!C8+'detail Form _ 28'!C8+'detail Form_ 36'!C9+'detail Form _ 37'!C8+'detail Form_ 41'!C8+'detail Form_ 45 '!C9</f>
        <v>1436</v>
      </c>
      <c r="D9" s="5">
        <f>'detail Form _ 18'!D8+'detail Form _ 28'!D8+'detail Form_ 36'!D9+'detail Form _ 37'!D8+'detail Form_ 41'!D8+'detail Form_ 45 '!D9</f>
        <v>1450</v>
      </c>
      <c r="E9" s="5">
        <f>'detail Form _ 18'!E8+'detail Form _ 28'!E8+'detail Form_ 36'!E9+'detail Form _ 37'!E8+'detail Form_ 41'!E8+'detail Form_ 45 '!E9</f>
        <v>1643</v>
      </c>
      <c r="F9" s="5">
        <f>'detail Form _ 18'!F8+'detail Form _ 28'!F8+'detail Form_ 36'!F9+'detail Form _ 37'!F8+'detail Form_ 41'!F8+'detail Form_ 45 '!F9</f>
        <v>1836</v>
      </c>
      <c r="G9" s="5">
        <f t="shared" si="0"/>
        <v>193</v>
      </c>
      <c r="H9" s="5">
        <f t="shared" si="1"/>
        <v>11.746804625684723</v>
      </c>
    </row>
    <row r="10" spans="1:8" ht="17.25" customHeight="1" x14ac:dyDescent="0.25">
      <c r="A10" s="12" t="s">
        <v>12</v>
      </c>
      <c r="B10" s="13">
        <f>B7+B8+B9</f>
        <v>104076</v>
      </c>
      <c r="C10" s="13">
        <f t="shared" ref="C10:F10" si="2">C7+C8+C9</f>
        <v>103917</v>
      </c>
      <c r="D10" s="13">
        <f t="shared" si="2"/>
        <v>104468</v>
      </c>
      <c r="E10" s="13">
        <f t="shared" si="2"/>
        <v>104830</v>
      </c>
      <c r="F10" s="13">
        <f t="shared" si="2"/>
        <v>105699</v>
      </c>
      <c r="G10" s="13">
        <f t="shared" si="0"/>
        <v>869</v>
      </c>
      <c r="H10" s="13">
        <f t="shared" si="1"/>
        <v>0.82896117523609658</v>
      </c>
    </row>
    <row r="11" spans="1:8" x14ac:dyDescent="0.25">
      <c r="A11" s="4" t="s">
        <v>13</v>
      </c>
      <c r="B11" s="5">
        <f>'detail Form _ 18'!B10+'detail Form _ 28'!B10+'detail Form_ 36'!B11+'detail Form _ 37'!B10+'detail Form_ 41'!B10+'detail Form_ 45 '!B11</f>
        <v>730</v>
      </c>
      <c r="C11" s="5">
        <f>'detail Form _ 18'!C10+'detail Form _ 28'!C10+'detail Form_ 36'!C11+'detail Form _ 37'!C10+'detail Form_ 41'!C10+'detail Form_ 45 '!C11</f>
        <v>695</v>
      </c>
      <c r="D11" s="5">
        <f>'detail Form _ 18'!D10+'detail Form _ 28'!D10+'detail Form_ 36'!D11+'detail Form _ 37'!D10+'detail Form_ 41'!D10+'detail Form_ 45 '!D11</f>
        <v>688</v>
      </c>
      <c r="E11" s="5">
        <f>'detail Form _ 18'!E10+'detail Form _ 28'!E10+'detail Form_ 36'!E11+'detail Form _ 37'!E10+'detail Form_ 41'!E10+'detail Form_ 45 '!E11</f>
        <v>721</v>
      </c>
      <c r="F11" s="5">
        <f>'detail Form _ 18'!F10+'detail Form _ 28'!F10+'detail Form_ 36'!F11+'detail Form _ 37'!F10+'detail Form_ 41'!F10+'detail Form_ 45 '!F11</f>
        <v>751</v>
      </c>
      <c r="G11" s="5">
        <f t="shared" si="0"/>
        <v>30</v>
      </c>
      <c r="H11" s="10">
        <f t="shared" si="1"/>
        <v>4.160887656033287</v>
      </c>
    </row>
    <row r="12" spans="1:8" x14ac:dyDescent="0.25">
      <c r="A12" s="4" t="s">
        <v>14</v>
      </c>
      <c r="B12" s="5">
        <f>'detail Form _ 18'!B11+'detail Form _ 28'!B11+'detail Form_ 36'!B12+'detail Form _ 37'!B11+'detail Form_ 41'!B11+'detail Form_ 45 '!B12</f>
        <v>942</v>
      </c>
      <c r="C12" s="5">
        <f>'detail Form _ 18'!C11+'detail Form _ 28'!C11+'detail Form_ 36'!C12+'detail Form _ 37'!C11+'detail Form_ 41'!C11+'detail Form_ 45 '!C12</f>
        <v>924</v>
      </c>
      <c r="D12" s="5">
        <f>'detail Form _ 18'!D11+'detail Form _ 28'!D11+'detail Form_ 36'!D12+'detail Form _ 37'!D11+'detail Form_ 41'!D11+'detail Form_ 45 '!D12</f>
        <v>865</v>
      </c>
      <c r="E12" s="5">
        <f>'detail Form _ 18'!E11+'detail Form _ 28'!E11+'detail Form_ 36'!E12+'detail Form _ 37'!E11+'detail Form_ 41'!E11+'detail Form_ 45 '!E12</f>
        <v>863</v>
      </c>
      <c r="F12" s="5">
        <f>'detail Form _ 18'!F11+'detail Form _ 28'!F11+'detail Form_ 36'!F12+'detail Form _ 37'!F11+'detail Form_ 41'!F11+'detail Form_ 45 '!F12</f>
        <v>900</v>
      </c>
      <c r="G12" s="5">
        <f t="shared" si="0"/>
        <v>37</v>
      </c>
      <c r="H12" s="10">
        <f t="shared" si="1"/>
        <v>4.2873696407879489</v>
      </c>
    </row>
    <row r="13" spans="1:8" x14ac:dyDescent="0.25">
      <c r="A13" s="4" t="s">
        <v>15</v>
      </c>
      <c r="B13" s="5">
        <f>'detail Form _ 18'!B12+'detail Form _ 28'!B12+'detail Form_ 36'!B13+'detail Form _ 37'!B12+'detail Form_ 41'!B12+'detail Form_ 45 '!B13</f>
        <v>1036</v>
      </c>
      <c r="C13" s="5">
        <f>'detail Form _ 18'!C12+'detail Form _ 28'!C12+'detail Form_ 36'!C13+'detail Form _ 37'!C12+'detail Form_ 41'!C12+'detail Form_ 45 '!C13</f>
        <v>967</v>
      </c>
      <c r="D13" s="5">
        <f>'detail Form _ 18'!D12+'detail Form _ 28'!D12+'detail Form_ 36'!D13+'detail Form _ 37'!D12+'detail Form_ 41'!D12+'detail Form_ 45 '!D13</f>
        <v>953</v>
      </c>
      <c r="E13" s="5">
        <f>'detail Form _ 18'!E12+'detail Form _ 28'!E12+'detail Form_ 36'!E13+'detail Form _ 37'!E12+'detail Form_ 41'!E12+'detail Form_ 45 '!E13</f>
        <v>918</v>
      </c>
      <c r="F13" s="5">
        <f>'detail Form _ 18'!F12+'detail Form _ 28'!F12+'detail Form_ 36'!F13+'detail Form _ 37'!F12+'detail Form_ 41'!F12+'detail Form_ 45 '!F13</f>
        <v>938</v>
      </c>
      <c r="G13" s="5">
        <f t="shared" si="0"/>
        <v>20</v>
      </c>
      <c r="H13" s="10">
        <f t="shared" si="1"/>
        <v>2.1786492374727668</v>
      </c>
    </row>
    <row r="14" spans="1:8" x14ac:dyDescent="0.25">
      <c r="A14" s="4" t="s">
        <v>16</v>
      </c>
      <c r="B14" s="5">
        <f>'detail Form _ 18'!B13+'detail Form _ 28'!B13+'detail Form_ 36'!B14+'detail Form _ 37'!B13+'detail Form_ 41'!B13+'detail Form_ 45 '!B14</f>
        <v>1084</v>
      </c>
      <c r="C14" s="5">
        <f>'detail Form _ 18'!C13+'detail Form _ 28'!C13+'detail Form_ 36'!C14+'detail Form _ 37'!C13+'detail Form_ 41'!C13+'detail Form_ 45 '!C14</f>
        <v>1018</v>
      </c>
      <c r="D14" s="5">
        <f>'detail Form _ 18'!D13+'detail Form _ 28'!D13+'detail Form_ 36'!D14+'detail Form _ 37'!D13+'detail Form_ 41'!D13+'detail Form_ 45 '!D14</f>
        <v>929</v>
      </c>
      <c r="E14" s="5">
        <f>'detail Form _ 18'!E13+'detail Form _ 28'!E13+'detail Form_ 36'!E14+'detail Form _ 37'!E13+'detail Form_ 41'!E13+'detail Form_ 45 '!E14</f>
        <v>906</v>
      </c>
      <c r="F14" s="5">
        <f>'detail Form _ 18'!F13+'detail Form _ 28'!F13+'detail Form_ 36'!F14+'detail Form _ 37'!F13+'detail Form_ 41'!F13+'detail Form_ 45 '!F14</f>
        <v>906</v>
      </c>
      <c r="G14" s="5">
        <f t="shared" si="0"/>
        <v>0</v>
      </c>
      <c r="H14" s="10">
        <f t="shared" si="1"/>
        <v>0</v>
      </c>
    </row>
    <row r="15" spans="1:8" x14ac:dyDescent="0.25">
      <c r="A15" s="12" t="s">
        <v>17</v>
      </c>
      <c r="B15" s="13">
        <f>SUM(B11:B14)</f>
        <v>3792</v>
      </c>
      <c r="C15" s="13">
        <f>SUM(C11:C14)</f>
        <v>3604</v>
      </c>
      <c r="D15" s="13">
        <f>SUM(D11:D14)</f>
        <v>3435</v>
      </c>
      <c r="E15" s="13">
        <f>SUM(E11:E14)</f>
        <v>3408</v>
      </c>
      <c r="F15" s="13">
        <f t="shared" ref="F15" si="3">SUM(F11:F14)</f>
        <v>3495</v>
      </c>
      <c r="G15" s="13">
        <f t="shared" si="0"/>
        <v>87</v>
      </c>
      <c r="H15" s="13">
        <f t="shared" si="1"/>
        <v>2.552816901408451</v>
      </c>
    </row>
    <row r="16" spans="1:8" x14ac:dyDescent="0.25">
      <c r="A16" s="15" t="s">
        <v>18</v>
      </c>
      <c r="B16" s="16">
        <f>B15+B10</f>
        <v>107868</v>
      </c>
      <c r="C16" s="16">
        <f t="shared" ref="C16:F16" si="4">C15+C10</f>
        <v>107521</v>
      </c>
      <c r="D16" s="16">
        <f t="shared" si="4"/>
        <v>107903</v>
      </c>
      <c r="E16" s="16">
        <f t="shared" si="4"/>
        <v>108238</v>
      </c>
      <c r="F16" s="16">
        <f t="shared" si="4"/>
        <v>109194</v>
      </c>
      <c r="G16" s="16">
        <f t="shared" si="0"/>
        <v>956</v>
      </c>
      <c r="H16" s="16">
        <f t="shared" si="1"/>
        <v>0.88323878859550253</v>
      </c>
    </row>
    <row r="17" spans="1:8" x14ac:dyDescent="0.25">
      <c r="A17" s="4" t="s">
        <v>19</v>
      </c>
      <c r="B17" s="5">
        <f>'detail Form _ 18'!B16+'detail Form _ 37'!B16</f>
        <v>15</v>
      </c>
      <c r="C17" s="5">
        <f>'detail Form _ 18'!C16+'detail Form _ 37'!C16</f>
        <v>14</v>
      </c>
      <c r="D17" s="5">
        <f>'detail Form _ 18'!D16+'detail Form _ 37'!D16</f>
        <v>14</v>
      </c>
      <c r="E17" s="5">
        <f>'detail Form _ 18'!E16+'detail Form _ 37'!E16</f>
        <v>15</v>
      </c>
      <c r="F17" s="5">
        <f>'detail Form _ 18'!F16+'detail Form _ 37'!F16</f>
        <v>18</v>
      </c>
      <c r="G17" s="5">
        <f t="shared" si="0"/>
        <v>3</v>
      </c>
      <c r="H17" s="10">
        <f t="shared" si="1"/>
        <v>20</v>
      </c>
    </row>
    <row r="18" spans="1:8" x14ac:dyDescent="0.25">
      <c r="A18" s="4" t="s">
        <v>20</v>
      </c>
      <c r="B18" s="5">
        <f>'detail Form _ 18'!B17+'detail Form _ 28'!B16+'detail Form_ 36'!B17+'detail Form _ 37'!B17+'detail Form_ 41'!B16+'detail Form_ 45 '!B17</f>
        <v>1417</v>
      </c>
      <c r="C18" s="5">
        <f>'detail Form _ 18'!C17+'detail Form _ 28'!C16+'detail Form_ 36'!C17+'detail Form _ 37'!C17+'detail Form_ 41'!C16+'detail Form_ 45 '!C17</f>
        <v>1380</v>
      </c>
      <c r="D18" s="5">
        <f>'detail Form _ 18'!D17+'detail Form _ 28'!D16+'detail Form_ 36'!D17+'detail Form _ 37'!D17+'detail Form_ 41'!D16+'detail Form_ 45 '!D17</f>
        <v>1381</v>
      </c>
      <c r="E18" s="5">
        <f>'detail Form _ 18'!E17+'detail Form _ 28'!E16+'detail Form_ 36'!E17+'detail Form _ 37'!E17+'detail Form_ 41'!E16+'detail Form_ 45 '!E17</f>
        <v>1336</v>
      </c>
      <c r="F18" s="5">
        <f>'detail Form _ 18'!F17+'detail Form _ 28'!F16+'detail Form_ 36'!F17+'detail Form _ 37'!F17+'detail Form_ 41'!F16+'detail Form_ 45 '!F17</f>
        <v>1364</v>
      </c>
      <c r="G18" s="5">
        <f t="shared" si="0"/>
        <v>28</v>
      </c>
      <c r="H18" s="10">
        <f t="shared" si="1"/>
        <v>2.0958083832335328</v>
      </c>
    </row>
    <row r="19" spans="1:8" x14ac:dyDescent="0.25">
      <c r="A19" s="4" t="s">
        <v>21</v>
      </c>
      <c r="B19" s="5">
        <f>'detail Form _ 18'!B18+'detail Form _ 28'!B17+'detail Form_ 36'!B18+'detail Form _ 37'!B18+'detail Form_ 41'!B17+'detail Form_ 45 '!B18</f>
        <v>1227</v>
      </c>
      <c r="C19" s="5">
        <f>'detail Form _ 18'!C18+'detail Form _ 28'!C17+'detail Form_ 36'!C18+'detail Form _ 37'!C18+'detail Form_ 41'!C17+'detail Form_ 45 '!C18</f>
        <v>1202</v>
      </c>
      <c r="D19" s="5">
        <f>'detail Form _ 18'!D18+'detail Form _ 28'!D17+'detail Form_ 36'!D18+'detail Form _ 37'!D18+'detail Form_ 41'!D17+'detail Form_ 45 '!D18</f>
        <v>1190</v>
      </c>
      <c r="E19" s="5">
        <f>'detail Form _ 18'!E18+'detail Form _ 28'!E17+'detail Form_ 36'!E18+'detail Form _ 37'!E18+'detail Form_ 41'!E17+'detail Form_ 45 '!E18</f>
        <v>1159</v>
      </c>
      <c r="F19" s="5">
        <f>'detail Form _ 18'!F18+'detail Form _ 28'!F17+'detail Form_ 36'!F18+'detail Form _ 37'!F18+'detail Form_ 41'!F17+'detail Form_ 45 '!F18</f>
        <v>1169</v>
      </c>
      <c r="G19" s="5">
        <f t="shared" si="0"/>
        <v>10</v>
      </c>
      <c r="H19" s="10">
        <f t="shared" si="1"/>
        <v>0.86281276962899056</v>
      </c>
    </row>
    <row r="20" spans="1:8" ht="16.5" customHeight="1" x14ac:dyDescent="0.25">
      <c r="A20" s="6" t="s">
        <v>22</v>
      </c>
      <c r="B20" s="7">
        <f>SUM(B18:B19)</f>
        <v>2644</v>
      </c>
      <c r="C20" s="7">
        <f t="shared" ref="C20:F20" si="5">SUM(C18:C19)</f>
        <v>2582</v>
      </c>
      <c r="D20" s="7">
        <f t="shared" si="5"/>
        <v>2571</v>
      </c>
      <c r="E20" s="7">
        <f t="shared" si="5"/>
        <v>2495</v>
      </c>
      <c r="F20" s="7">
        <f t="shared" si="5"/>
        <v>2533</v>
      </c>
      <c r="G20" s="7">
        <f t="shared" si="0"/>
        <v>38</v>
      </c>
      <c r="H20" s="11">
        <f t="shared" si="1"/>
        <v>1.5230460921843687</v>
      </c>
    </row>
    <row r="21" spans="1:8" x14ac:dyDescent="0.25">
      <c r="A21" s="25" t="s">
        <v>23</v>
      </c>
      <c r="B21" s="26">
        <f>B20+B17</f>
        <v>2659</v>
      </c>
      <c r="C21" s="26">
        <f t="shared" ref="C21:F21" si="6">C20+C17</f>
        <v>2596</v>
      </c>
      <c r="D21" s="26">
        <f t="shared" si="6"/>
        <v>2585</v>
      </c>
      <c r="E21" s="26">
        <f t="shared" si="6"/>
        <v>2510</v>
      </c>
      <c r="F21" s="26">
        <f t="shared" si="6"/>
        <v>2551</v>
      </c>
      <c r="G21" s="26">
        <f t="shared" si="0"/>
        <v>41</v>
      </c>
      <c r="H21" s="27">
        <f t="shared" si="1"/>
        <v>1.6334661354581674</v>
      </c>
    </row>
    <row r="22" spans="1:8" x14ac:dyDescent="0.25">
      <c r="A22" s="4" t="s">
        <v>24</v>
      </c>
      <c r="B22" s="5">
        <f>'detail Form _ 18'!B21+'detail Form_ 36'!B20+'detail Form _ 37'!B21+'detail Form_ 45 '!B20</f>
        <v>62</v>
      </c>
      <c r="C22" s="5">
        <f>'detail Form _ 18'!C21+'detail Form_ 36'!C20+'detail Form _ 37'!C21+'detail Form_ 45 '!C20</f>
        <v>63</v>
      </c>
      <c r="D22" s="5">
        <f>'detail Form _ 18'!D21+'detail Form_ 36'!D20+'detail Form _ 37'!D21+'detail Form_ 45 '!D20</f>
        <v>61</v>
      </c>
      <c r="E22" s="5">
        <f>'detail Form _ 18'!E21+'detail Form_ 36'!E20+'detail Form _ 37'!E21+'detail Form_ 45 '!E20</f>
        <v>70</v>
      </c>
      <c r="F22" s="5">
        <f>'detail Form _ 18'!F21+'detail Form_ 36'!F20+'detail Form _ 37'!F21+'detail Form_ 45 '!F20</f>
        <v>74</v>
      </c>
      <c r="G22" s="5">
        <f t="shared" si="0"/>
        <v>4</v>
      </c>
      <c r="H22" s="10">
        <f t="shared" si="1"/>
        <v>5.7142857142857144</v>
      </c>
    </row>
    <row r="23" spans="1:8" x14ac:dyDescent="0.25">
      <c r="A23" s="4" t="s">
        <v>25</v>
      </c>
      <c r="B23" s="5">
        <f>'detail Form _ 18'!B22+'detail Form_ 36'!B21+'detail Form _ 37'!B22+'detail Form_ 45 '!B21</f>
        <v>58</v>
      </c>
      <c r="C23" s="5">
        <f>'detail Form _ 18'!C22+'detail Form_ 36'!C21+'detail Form _ 37'!C22+'detail Form_ 45 '!C21</f>
        <v>61</v>
      </c>
      <c r="D23" s="5">
        <f>'detail Form _ 18'!D22+'detail Form_ 36'!D21+'detail Form _ 37'!D22+'detail Form_ 45 '!D21</f>
        <v>56</v>
      </c>
      <c r="E23" s="5">
        <f>'detail Form _ 18'!E22+'detail Form_ 36'!E21+'detail Form _ 37'!E22+'detail Form_ 45 '!E21</f>
        <v>51</v>
      </c>
      <c r="F23" s="5">
        <f>'detail Form _ 18'!F22+'detail Form_ 36'!F21+'detail Form _ 37'!F22+'detail Form_ 45 '!F21</f>
        <v>62</v>
      </c>
      <c r="G23" s="5">
        <f t="shared" si="0"/>
        <v>11</v>
      </c>
      <c r="H23" s="10">
        <f t="shared" si="1"/>
        <v>21.568627450980394</v>
      </c>
    </row>
    <row r="24" spans="1:8" x14ac:dyDescent="0.25">
      <c r="A24" s="25" t="s">
        <v>26</v>
      </c>
      <c r="B24" s="26">
        <f>SUM(B22:B23)</f>
        <v>120</v>
      </c>
      <c r="C24" s="26">
        <f>SUM(C22:C23)</f>
        <v>124</v>
      </c>
      <c r="D24" s="26">
        <f>SUM(D22:D23)</f>
        <v>117</v>
      </c>
      <c r="E24" s="26">
        <f>SUM(E22:E23)</f>
        <v>121</v>
      </c>
      <c r="F24" s="26">
        <f t="shared" ref="F24" si="7">SUM(F22:F23)</f>
        <v>136</v>
      </c>
      <c r="G24" s="26">
        <f t="shared" si="0"/>
        <v>15</v>
      </c>
      <c r="H24" s="26">
        <f t="shared" si="1"/>
        <v>12.396694214876034</v>
      </c>
    </row>
    <row r="25" spans="1:8" x14ac:dyDescent="0.25">
      <c r="A25" s="4" t="s">
        <v>27</v>
      </c>
      <c r="B25" s="5">
        <f>'detail Form _ 18'!B24+'detail Form _ 28'!B19+'detail Form_ 36'!B23+'detail Form _ 37'!B24+'detail Form_ 41'!B19+'detail Form_ 45 '!B23</f>
        <v>5757</v>
      </c>
      <c r="C25" s="5">
        <f>'detail Form _ 18'!C24+'detail Form _ 28'!C19+'detail Form_ 36'!C23+'detail Form _ 37'!C24+'detail Form_ 41'!C19+'detail Form_ 45 '!C23</f>
        <v>5737</v>
      </c>
      <c r="D25" s="5">
        <f>'detail Form _ 18'!D24+'detail Form _ 28'!D19+'detail Form_ 36'!D23+'detail Form _ 37'!D24+'detail Form_ 41'!D19+'detail Form_ 45 '!D23</f>
        <v>5671</v>
      </c>
      <c r="E25" s="5">
        <f>'detail Form _ 18'!E24+'detail Form _ 28'!E19+'detail Form_ 36'!E23+'detail Form _ 37'!E24+'detail Form_ 41'!E19+'detail Form_ 45 '!E23</f>
        <v>5695</v>
      </c>
      <c r="F25" s="5">
        <f>'detail Form _ 18'!F24+'detail Form _ 28'!F19+'detail Form_ 36'!F23+'detail Form _ 37'!F24+'detail Form_ 41'!F19+'detail Form_ 45 '!F23</f>
        <v>5652</v>
      </c>
      <c r="G25" s="5">
        <f t="shared" si="0"/>
        <v>-43</v>
      </c>
      <c r="H25" s="10">
        <f t="shared" si="1"/>
        <v>-0.75504828797190515</v>
      </c>
    </row>
    <row r="26" spans="1:8" x14ac:dyDescent="0.25">
      <c r="A26" s="4" t="s">
        <v>28</v>
      </c>
      <c r="B26" s="5">
        <f>'detail Form _ 18'!B25+'detail Form _ 28'!B20+'detail Form_ 36'!B24+'detail Form _ 37'!B25+'detail Form_ 41'!B20+'detail Form_ 45 '!B24</f>
        <v>5386</v>
      </c>
      <c r="C26" s="5">
        <f>'detail Form _ 18'!C25+'detail Form _ 28'!C20+'detail Form_ 36'!C24+'detail Form _ 37'!C25+'detail Form_ 41'!C20+'detail Form_ 45 '!C24</f>
        <v>5476</v>
      </c>
      <c r="D26" s="5">
        <f>'detail Form _ 18'!D25+'detail Form _ 28'!D20+'detail Form_ 36'!D24+'detail Form _ 37'!D25+'detail Form_ 41'!D20+'detail Form_ 45 '!D24</f>
        <v>5463</v>
      </c>
      <c r="E26" s="5">
        <f>'detail Form _ 18'!E25+'detail Form _ 28'!E20+'detail Form_ 36'!E24+'detail Form _ 37'!E25+'detail Form_ 41'!E20+'detail Form_ 45 '!E24</f>
        <v>5448</v>
      </c>
      <c r="F26" s="5">
        <f>'detail Form _ 18'!F25+'detail Form _ 28'!F20+'detail Form_ 36'!F24+'detail Form _ 37'!F25+'detail Form_ 41'!F20+'detail Form_ 45 '!F24</f>
        <v>5428</v>
      </c>
      <c r="G26" s="5">
        <f t="shared" si="0"/>
        <v>-20</v>
      </c>
      <c r="H26" s="10">
        <f t="shared" si="1"/>
        <v>-0.36710719530102787</v>
      </c>
    </row>
    <row r="27" spans="1:8" x14ac:dyDescent="0.25">
      <c r="A27" s="4" t="s">
        <v>29</v>
      </c>
      <c r="B27" s="5">
        <f>'detail Form _ 18'!B26+'detail Form _ 28'!B21+'detail Form_ 36'!B25+'detail Form _ 37'!B26+'detail Form_ 41'!B21+'detail Form_ 45 '!B25</f>
        <v>4804</v>
      </c>
      <c r="C27" s="5">
        <f>'detail Form _ 18'!C26+'detail Form _ 28'!C21+'detail Form_ 36'!C25+'detail Form _ 37'!C26+'detail Form_ 41'!C21+'detail Form_ 45 '!C25</f>
        <v>5012</v>
      </c>
      <c r="D27" s="5">
        <f>'detail Form _ 18'!D26+'detail Form _ 28'!D21+'detail Form_ 36'!D25+'detail Form _ 37'!D26+'detail Form_ 41'!D21+'detail Form_ 45 '!D25</f>
        <v>5031</v>
      </c>
      <c r="E27" s="5">
        <f>'detail Form _ 18'!E26+'detail Form _ 28'!E21+'detail Form_ 36'!E25+'detail Form _ 37'!E26+'detail Form_ 41'!E21+'detail Form_ 45 '!E25</f>
        <v>4936</v>
      </c>
      <c r="F27" s="5">
        <f>'detail Form _ 18'!F26+'detail Form _ 28'!F21+'detail Form_ 36'!F25+'detail Form _ 37'!F26+'detail Form_ 41'!F21+'detail Form_ 45 '!F25</f>
        <v>4970</v>
      </c>
      <c r="G27" s="5">
        <f t="shared" si="0"/>
        <v>34</v>
      </c>
      <c r="H27" s="10">
        <f t="shared" si="1"/>
        <v>0.68881685575364671</v>
      </c>
    </row>
    <row r="28" spans="1:8" x14ac:dyDescent="0.25">
      <c r="A28" s="25" t="s">
        <v>41</v>
      </c>
      <c r="B28" s="26">
        <f>SUM(B25:B27)</f>
        <v>15947</v>
      </c>
      <c r="C28" s="26">
        <f>SUM(C25:C27)</f>
        <v>16225</v>
      </c>
      <c r="D28" s="26">
        <f>SUM(D25:D27)</f>
        <v>16165</v>
      </c>
      <c r="E28" s="26">
        <f>SUM(E25:E27)</f>
        <v>16079</v>
      </c>
      <c r="F28" s="26">
        <f>SUM(F25:F27)</f>
        <v>16050</v>
      </c>
      <c r="G28" s="26">
        <f t="shared" si="0"/>
        <v>-29</v>
      </c>
      <c r="H28" s="27">
        <f t="shared" si="1"/>
        <v>-0.18035947509173456</v>
      </c>
    </row>
    <row r="29" spans="1:8" x14ac:dyDescent="0.25">
      <c r="A29" s="4" t="s">
        <v>30</v>
      </c>
      <c r="B29" s="5">
        <f>'detail Form _ 18'!B28+'detail Form _ 28'!B23+'detail Form_ 36'!B27+'detail Form _ 37'!B28+'detail Form_ 41'!B23+'detail Form_ 45 '!B27</f>
        <v>44</v>
      </c>
      <c r="C29" s="5">
        <f>'detail Form _ 18'!C28+'detail Form _ 28'!C23+'detail Form_ 36'!C27+'detail Form _ 37'!C28+'detail Form_ 41'!C23+'detail Form_ 45 '!C27</f>
        <v>42</v>
      </c>
      <c r="D29" s="5">
        <f>'detail Form _ 18'!D28+'detail Form _ 28'!D23+'detail Form_ 36'!D27+'detail Form _ 37'!D28+'detail Form_ 41'!D23+'detail Form_ 45 '!D27</f>
        <v>43</v>
      </c>
      <c r="E29" s="5">
        <f>'detail Form _ 18'!E28+'detail Form _ 28'!E23+'detail Form_ 36'!E27+'detail Form _ 37'!E28+'detail Form_ 41'!E23+'detail Form_ 45 '!E27</f>
        <v>54</v>
      </c>
      <c r="F29" s="5">
        <f>'detail Form _ 18'!F28+'detail Form _ 28'!F23+'detail Form_ 36'!F27+'detail Form _ 37'!F28+'detail Form_ 41'!F23+'detail Form_ 45 '!F27</f>
        <v>74</v>
      </c>
      <c r="G29" s="5">
        <f t="shared" si="0"/>
        <v>20</v>
      </c>
      <c r="H29" s="10">
        <f t="shared" si="1"/>
        <v>37.037037037037038</v>
      </c>
    </row>
    <row r="30" spans="1:8" x14ac:dyDescent="0.25">
      <c r="A30" s="15" t="s">
        <v>31</v>
      </c>
      <c r="B30" s="16">
        <f t="shared" ref="B30:C30" si="8">B21+B24+B28+B29</f>
        <v>18770</v>
      </c>
      <c r="C30" s="16">
        <f t="shared" si="8"/>
        <v>18987</v>
      </c>
      <c r="D30" s="16">
        <f t="shared" ref="D30:F30" si="9">D21+D24+D28+D29</f>
        <v>18910</v>
      </c>
      <c r="E30" s="16">
        <f t="shared" si="9"/>
        <v>18764</v>
      </c>
      <c r="F30" s="16">
        <f t="shared" si="9"/>
        <v>18811</v>
      </c>
      <c r="G30" s="16">
        <f t="shared" si="0"/>
        <v>47</v>
      </c>
      <c r="H30" s="17">
        <f t="shared" si="1"/>
        <v>0.25047964186740568</v>
      </c>
    </row>
    <row r="31" spans="1:8" x14ac:dyDescent="0.25">
      <c r="A31" s="4" t="s">
        <v>32</v>
      </c>
      <c r="B31" s="5">
        <f>'detail Form _ 18'!B30+'detail Form _ 28'!B25+'detail Form_ 36'!B29+'detail Form _ 37'!B30+'detail Form_ 41'!B25+'detail Form_ 45 '!B29</f>
        <v>17839</v>
      </c>
      <c r="C31" s="5">
        <f>'detail Form _ 18'!C30+'detail Form _ 28'!C25+'detail Form_ 36'!C29+'detail Form _ 37'!C30+'detail Form_ 41'!C25+'detail Form_ 45 '!C29</f>
        <v>17979</v>
      </c>
      <c r="D31" s="5">
        <f>'detail Form _ 18'!D30+'detail Form _ 28'!D25+'detail Form_ 36'!D29+'detail Form _ 37'!D30+'detail Form_ 41'!D25+'detail Form_ 45 '!D29</f>
        <v>17936</v>
      </c>
      <c r="E31" s="5">
        <f>'detail Form _ 18'!E30+'detail Form _ 28'!E25+'detail Form_ 36'!E29+'detail Form _ 37'!E30+'detail Form_ 41'!E25+'detail Form_ 45 '!E29</f>
        <v>17849</v>
      </c>
      <c r="F31" s="5">
        <f>'detail Form _ 18'!F30+'detail Form _ 28'!F25+'detail Form_ 36'!F29+'detail Form _ 37'!F30+'detail Form_ 41'!F25+'detail Form_ 45 '!F29</f>
        <v>17372</v>
      </c>
      <c r="G31" s="5">
        <f t="shared" si="0"/>
        <v>-477</v>
      </c>
      <c r="H31" s="10">
        <f t="shared" si="1"/>
        <v>-2.6724186228920388</v>
      </c>
    </row>
    <row r="32" spans="1:8" x14ac:dyDescent="0.25">
      <c r="A32" s="4" t="s">
        <v>33</v>
      </c>
      <c r="B32" s="5">
        <f>'detail Form _ 18'!B31+'detail Form _ 28'!B26+'detail Form_ 36'!B30+'detail Form _ 37'!B31+'detail Form_ 41'!B26+'detail Form_ 45 '!B30</f>
        <v>11159</v>
      </c>
      <c r="C32" s="5">
        <f>'detail Form _ 18'!C31+'detail Form _ 28'!C26+'detail Form_ 36'!C30+'detail Form _ 37'!C31+'detail Form_ 41'!C26+'detail Form_ 45 '!C30</f>
        <v>11700</v>
      </c>
      <c r="D32" s="5">
        <f>'detail Form _ 18'!D31+'detail Form _ 28'!D26+'detail Form_ 36'!D30+'detail Form _ 37'!D31+'detail Form_ 41'!D26+'detail Form_ 45 '!D30</f>
        <v>11832</v>
      </c>
      <c r="E32" s="5">
        <f>'detail Form _ 18'!E31+'detail Form _ 28'!E26+'detail Form_ 36'!E30+'detail Form _ 37'!E31+'detail Form_ 41'!E26+'detail Form_ 45 '!E30</f>
        <v>11715</v>
      </c>
      <c r="F32" s="5">
        <f>'detail Form _ 18'!F31+'detail Form _ 28'!F26+'detail Form_ 36'!F30+'detail Form _ 37'!F31+'detail Form_ 41'!F26+'detail Form_ 45 '!F30</f>
        <v>11831</v>
      </c>
      <c r="G32" s="5">
        <f t="shared" si="0"/>
        <v>116</v>
      </c>
      <c r="H32" s="10">
        <f t="shared" si="1"/>
        <v>0.99018352539479304</v>
      </c>
    </row>
    <row r="33" spans="1:8" x14ac:dyDescent="0.25">
      <c r="A33" s="4" t="s">
        <v>34</v>
      </c>
      <c r="B33" s="5">
        <f>'detail Form _ 18'!B32+'detail Form _ 28'!B27+'detail Form_ 36'!B31+'detail Form _ 37'!B32+'detail Form_ 41'!B27+'detail Form_ 45 '!B31</f>
        <v>4548</v>
      </c>
      <c r="C33" s="5">
        <f>'detail Form _ 18'!C32+'detail Form _ 28'!C27+'detail Form_ 36'!C31+'detail Form _ 37'!C32+'detail Form_ 41'!C27+'detail Form_ 45 '!C31</f>
        <v>4881</v>
      </c>
      <c r="D33" s="5">
        <f>'detail Form _ 18'!D32+'detail Form _ 28'!D27+'detail Form_ 36'!D31+'detail Form _ 37'!D32+'detail Form_ 41'!D27+'detail Form_ 45 '!D31</f>
        <v>4867</v>
      </c>
      <c r="E33" s="5">
        <f>'detail Form _ 18'!E32+'detail Form _ 28'!E27+'detail Form_ 36'!E31+'detail Form _ 37'!E32+'detail Form_ 41'!E27+'detail Form_ 45 '!E31</f>
        <v>4959</v>
      </c>
      <c r="F33" s="5">
        <f>'detail Form _ 18'!F32+'detail Form _ 28'!F27+'detail Form_ 36'!F31+'detail Form _ 37'!F32+'detail Form_ 41'!F27+'detail Form_ 45 '!F31</f>
        <v>4803</v>
      </c>
      <c r="G33" s="5">
        <f t="shared" si="0"/>
        <v>-156</v>
      </c>
      <c r="H33" s="10">
        <f t="shared" si="1"/>
        <v>-3.1457955232909862</v>
      </c>
    </row>
    <row r="34" spans="1:8" x14ac:dyDescent="0.25">
      <c r="A34" s="25" t="s">
        <v>35</v>
      </c>
      <c r="B34" s="26">
        <f>SUM(B32:B33)</f>
        <v>15707</v>
      </c>
      <c r="C34" s="26">
        <f>SUM(C32:C33)</f>
        <v>16581</v>
      </c>
      <c r="D34" s="26">
        <f>SUM(D32:D33)</f>
        <v>16699</v>
      </c>
      <c r="E34" s="26">
        <f>SUM(E32:E33)</f>
        <v>16674</v>
      </c>
      <c r="F34" s="26">
        <f>SUM(F32:F33)</f>
        <v>16634</v>
      </c>
      <c r="G34" s="26">
        <f t="shared" si="0"/>
        <v>-40</v>
      </c>
      <c r="H34" s="27">
        <f t="shared" si="1"/>
        <v>-0.23989444644356483</v>
      </c>
    </row>
    <row r="35" spans="1:8" x14ac:dyDescent="0.25">
      <c r="A35" s="4" t="s">
        <v>36</v>
      </c>
      <c r="B35" s="5">
        <f>'detail Form _ 18'!B34+'detail Form _ 28'!B29+'detail Form_ 36'!B33+'detail Form _ 37'!B34+'detail Form_ 41'!B29+'detail Form_ 45 '!B33</f>
        <v>10657</v>
      </c>
      <c r="C35" s="5">
        <f>'detail Form _ 18'!C34+'detail Form _ 28'!C29+'detail Form_ 36'!C33+'detail Form _ 37'!C34+'detail Form_ 41'!C29+'detail Form_ 45 '!C33</f>
        <v>11304</v>
      </c>
      <c r="D35" s="5">
        <f>'detail Form _ 18'!D34+'detail Form _ 28'!D29+'detail Form_ 36'!D33+'detail Form _ 37'!D34+'detail Form_ 41'!D29+'detail Form_ 45 '!D33</f>
        <v>11837</v>
      </c>
      <c r="E35" s="5">
        <f>'detail Form _ 18'!E34+'detail Form _ 28'!E29+'detail Form_ 36'!E33+'detail Form _ 37'!E34+'detail Form_ 41'!E29+'detail Form_ 45 '!E33</f>
        <v>11926</v>
      </c>
      <c r="F35" s="5">
        <f>'detail Form _ 18'!F34+'detail Form _ 28'!F29+'detail Form_ 36'!F33+'detail Form _ 37'!F34+'detail Form_ 41'!F29+'detail Form_ 45 '!F33</f>
        <v>11814</v>
      </c>
      <c r="G35" s="5">
        <f t="shared" si="0"/>
        <v>-112</v>
      </c>
      <c r="H35" s="10">
        <f t="shared" si="1"/>
        <v>-0.93912460171054846</v>
      </c>
    </row>
    <row r="36" spans="1:8" x14ac:dyDescent="0.25">
      <c r="A36" s="4" t="s">
        <v>37</v>
      </c>
      <c r="B36" s="5">
        <f>'detail Form _ 18'!B35+'detail Form _ 28'!B30+'detail Form_ 36'!B34+'detail Form _ 37'!B35+'detail Form_ 41'!B30+'detail Form_ 45 '!B34</f>
        <v>4239</v>
      </c>
      <c r="C36" s="5">
        <f>'detail Form _ 18'!C35+'detail Form _ 28'!C30+'detail Form_ 36'!C34+'detail Form _ 37'!C35+'detail Form_ 41'!C30+'detail Form_ 45 '!C34</f>
        <v>4532</v>
      </c>
      <c r="D36" s="5">
        <f>'detail Form _ 18'!D35+'detail Form _ 28'!D30+'detail Form_ 36'!D34+'detail Form _ 37'!D35+'detail Form_ 41'!D30+'detail Form_ 45 '!D34</f>
        <v>4860</v>
      </c>
      <c r="E36" s="5">
        <f>'detail Form _ 18'!E35+'detail Form _ 28'!E30+'detail Form_ 36'!E34+'detail Form _ 37'!E35+'detail Form_ 41'!E30+'detail Form_ 45 '!E34</f>
        <v>4832</v>
      </c>
      <c r="F36" s="5">
        <f>'detail Form _ 18'!F35+'detail Form _ 28'!F30+'detail Form_ 36'!F34+'detail Form _ 37'!F35+'detail Form_ 41'!F30+'detail Form_ 45 '!F34</f>
        <v>5040</v>
      </c>
      <c r="G36" s="5">
        <f t="shared" si="0"/>
        <v>208</v>
      </c>
      <c r="H36" s="10">
        <f t="shared" si="1"/>
        <v>4.3046357615894042</v>
      </c>
    </row>
    <row r="37" spans="1:8" x14ac:dyDescent="0.25">
      <c r="A37" s="25" t="s">
        <v>38</v>
      </c>
      <c r="B37" s="26">
        <f>SUM(B35:B36)</f>
        <v>14896</v>
      </c>
      <c r="C37" s="26">
        <f>SUM(C35:C36)</f>
        <v>15836</v>
      </c>
      <c r="D37" s="26">
        <f>SUM(D35:D36)</f>
        <v>16697</v>
      </c>
      <c r="E37" s="26">
        <f>SUM(E35:E36)</f>
        <v>16758</v>
      </c>
      <c r="F37" s="26">
        <f>SUM(F35:F36)</f>
        <v>16854</v>
      </c>
      <c r="G37" s="26">
        <f t="shared" si="0"/>
        <v>96</v>
      </c>
      <c r="H37" s="27">
        <f t="shared" si="1"/>
        <v>0.57286072323666315</v>
      </c>
    </row>
    <row r="38" spans="1:8" x14ac:dyDescent="0.25">
      <c r="A38" s="15" t="s">
        <v>39</v>
      </c>
      <c r="B38" s="16">
        <f>B37+B34+B31</f>
        <v>48442</v>
      </c>
      <c r="C38" s="16">
        <f>C37+C34+C31</f>
        <v>50396</v>
      </c>
      <c r="D38" s="16">
        <f>D37+D34+D31</f>
        <v>51332</v>
      </c>
      <c r="E38" s="16">
        <f>E37+E34+E31</f>
        <v>51281</v>
      </c>
      <c r="F38" s="16">
        <f>F37+F34+F31</f>
        <v>50860</v>
      </c>
      <c r="G38" s="16">
        <f t="shared" si="0"/>
        <v>-421</v>
      </c>
      <c r="H38" s="17">
        <f t="shared" si="1"/>
        <v>-0.82096682982001135</v>
      </c>
    </row>
    <row r="39" spans="1:8" ht="15.75" x14ac:dyDescent="0.25">
      <c r="A39" s="22" t="s">
        <v>40</v>
      </c>
      <c r="B39" s="23">
        <f>B38+B30+B16</f>
        <v>175080</v>
      </c>
      <c r="C39" s="23">
        <f>C38+C30+C16</f>
        <v>176904</v>
      </c>
      <c r="D39" s="23">
        <f>D38+D30+D16</f>
        <v>178145</v>
      </c>
      <c r="E39" s="23">
        <f>E38+E30+E16</f>
        <v>178283</v>
      </c>
      <c r="F39" s="23">
        <f>F38+F30+F16</f>
        <v>178865</v>
      </c>
      <c r="G39" s="23">
        <f t="shared" si="0"/>
        <v>582</v>
      </c>
      <c r="H39" s="24">
        <f t="shared" si="1"/>
        <v>0.32644727764284875</v>
      </c>
    </row>
  </sheetData>
  <pageMargins left="0.70866141732283472" right="0.70866141732283472" top="0.21" bottom="0.18" header="0.17" footer="0.17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workbookViewId="0"/>
  </sheetViews>
  <sheetFormatPr baseColWidth="10" defaultRowHeight="15" x14ac:dyDescent="0.25"/>
  <cols>
    <col min="1" max="1" width="33.85546875" customWidth="1"/>
    <col min="2" max="6" width="11.42578125" style="95"/>
  </cols>
  <sheetData>
    <row r="1" spans="1:8" x14ac:dyDescent="0.25">
      <c r="A1" s="38" t="s">
        <v>48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5">
        <f>'detail Etab_  18'!B3+'detail Etab_ 28'!B3+'detail Etab_ 36'!B3+'detail Etab_ 37'!B3+'detail Etab_ 41'!B3+'detail Etab_ 45'!B3</f>
        <v>25912</v>
      </c>
      <c r="C3" s="5">
        <f>'detail Etab_  18'!C3+'detail Etab_ 28'!C3+'detail Etab_ 36'!C3+'detail Etab_ 37'!C3+'detail Etab_ 41'!C3+'detail Etab_ 45'!C3</f>
        <v>25785</v>
      </c>
      <c r="D3" s="5">
        <f>'detail Etab_  18'!D3+'detail Etab_ 28'!D3+'detail Etab_ 36'!D3+'detail Etab_ 37'!D3+'detail Etab_ 41'!D3+'detail Etab_ 45'!D3</f>
        <v>26371</v>
      </c>
      <c r="E3" s="5">
        <f>'detail Etab_  18'!E3+'detail Etab_ 28'!E3+'detail Etab_ 36'!E3+'detail Etab_ 37'!E3+'detail Etab_ 41'!E3+'detail Etab_ 45'!E3</f>
        <v>26021</v>
      </c>
      <c r="F3" s="5">
        <f>'detail Etab_  18'!F3+'detail Etab_ 28'!F3+'detail Etab_ 36'!F3+'detail Etab_ 37'!F3+'detail Etab_ 41'!F3+'detail Etab_ 45'!F3</f>
        <v>26631</v>
      </c>
      <c r="G3" s="5">
        <f>F3-E3</f>
        <v>610</v>
      </c>
      <c r="H3" s="10">
        <f>G3/E3*100</f>
        <v>2.3442604050574536</v>
      </c>
    </row>
    <row r="4" spans="1:8" x14ac:dyDescent="0.25">
      <c r="A4" s="4" t="s">
        <v>6</v>
      </c>
      <c r="B4" s="5">
        <f>'detail Etab_  18'!B4+'detail Etab_ 28'!B4+'detail Etab_ 36'!B4+'detail Etab_ 37'!B4+'detail Etab_ 41'!B4+'detail Etab_ 45'!B4</f>
        <v>25702</v>
      </c>
      <c r="C4" s="5">
        <f>'detail Etab_  18'!C4+'detail Etab_ 28'!C4+'detail Etab_ 36'!C4+'detail Etab_ 37'!C4+'detail Etab_ 41'!C4+'detail Etab_ 45'!C4</f>
        <v>25769</v>
      </c>
      <c r="D4" s="5">
        <f>'detail Etab_  18'!D4+'detail Etab_ 28'!D4+'detail Etab_ 36'!D4+'detail Etab_ 37'!D4+'detail Etab_ 41'!D4+'detail Etab_ 45'!D4</f>
        <v>25573</v>
      </c>
      <c r="E4" s="5">
        <f>'detail Etab_  18'!E4+'detail Etab_ 28'!E4+'detail Etab_ 36'!E4+'detail Etab_ 37'!E4+'detail Etab_ 41'!E4+'detail Etab_ 45'!E4</f>
        <v>26159</v>
      </c>
      <c r="F4" s="5">
        <f>'detail Etab_  18'!F4+'detail Etab_ 28'!F4+'detail Etab_ 36'!F4+'detail Etab_ 37'!F4+'detail Etab_ 41'!F4+'detail Etab_ 45'!F4</f>
        <v>25690</v>
      </c>
      <c r="G4" s="5">
        <f t="shared" ref="G4:G66" si="0">F4-E4</f>
        <v>-469</v>
      </c>
      <c r="H4" s="10">
        <f t="shared" ref="H4:H66" si="1">G4/E4*100</f>
        <v>-1.792881990901793</v>
      </c>
    </row>
    <row r="5" spans="1:8" x14ac:dyDescent="0.25">
      <c r="A5" s="4" t="s">
        <v>7</v>
      </c>
      <c r="B5" s="5">
        <f>'detail Etab_  18'!B5+'detail Etab_ 28'!B5+'detail Etab_ 36'!B5+'detail Etab_ 37'!B5+'detail Etab_ 41'!B5+'detail Etab_ 45'!B5</f>
        <v>25385</v>
      </c>
      <c r="C5" s="5">
        <f>'detail Etab_  18'!C5+'detail Etab_ 28'!C5+'detail Etab_ 36'!C5+'detail Etab_ 37'!C5+'detail Etab_ 41'!C5+'detail Etab_ 45'!C5</f>
        <v>25313</v>
      </c>
      <c r="D5" s="5">
        <f>'detail Etab_  18'!D5+'detail Etab_ 28'!D5+'detail Etab_ 36'!D5+'detail Etab_ 37'!D5+'detail Etab_ 41'!D5+'detail Etab_ 45'!D5</f>
        <v>25423</v>
      </c>
      <c r="E5" s="5">
        <f>'detail Etab_  18'!E5+'detail Etab_ 28'!E5+'detail Etab_ 36'!E5+'detail Etab_ 37'!E5+'detail Etab_ 41'!E5+'detail Etab_ 45'!E5</f>
        <v>25141</v>
      </c>
      <c r="F5" s="5">
        <f>'detail Etab_  18'!F5+'detail Etab_ 28'!F5+'detail Etab_ 36'!F5+'detail Etab_ 37'!F5+'detail Etab_ 41'!F5+'detail Etab_ 45'!F5</f>
        <v>25858</v>
      </c>
      <c r="G5" s="5">
        <f t="shared" si="0"/>
        <v>717</v>
      </c>
      <c r="H5" s="10">
        <f t="shared" si="1"/>
        <v>2.8519151982816915</v>
      </c>
    </row>
    <row r="6" spans="1:8" x14ac:dyDescent="0.25">
      <c r="A6" s="4" t="s">
        <v>8</v>
      </c>
      <c r="B6" s="5">
        <f>'detail Etab_  18'!B6+'detail Etab_ 28'!B6+'detail Etab_ 36'!B6+'detail Etab_ 37'!B6+'detail Etab_ 41'!B6+'detail Etab_ 45'!B6</f>
        <v>24597</v>
      </c>
      <c r="C6" s="5">
        <f>'detail Etab_  18'!C6+'detail Etab_ 28'!C6+'detail Etab_ 36'!C6+'detail Etab_ 37'!C6+'detail Etab_ 41'!C6+'detail Etab_ 45'!C6</f>
        <v>24520</v>
      </c>
      <c r="D6" s="5">
        <f>'detail Etab_  18'!D6+'detail Etab_ 28'!D6+'detail Etab_ 36'!D6+'detail Etab_ 37'!D6+'detail Etab_ 41'!D6+'detail Etab_ 45'!D6</f>
        <v>24572</v>
      </c>
      <c r="E6" s="5">
        <f>'detail Etab_  18'!E6+'detail Etab_ 28'!E6+'detail Etab_ 36'!E6+'detail Etab_ 37'!E6+'detail Etab_ 41'!E6+'detail Etab_ 45'!E6</f>
        <v>24761</v>
      </c>
      <c r="F6" s="5">
        <f>'detail Etab_  18'!F6+'detail Etab_ 28'!F6+'detail Etab_ 36'!F6+'detail Etab_ 37'!F6+'detail Etab_ 41'!F6+'detail Etab_ 45'!F6</f>
        <v>24581</v>
      </c>
      <c r="G6" s="5">
        <f t="shared" si="0"/>
        <v>-180</v>
      </c>
      <c r="H6" s="10">
        <f t="shared" si="1"/>
        <v>-0.72694963854448524</v>
      </c>
    </row>
    <row r="7" spans="1:8" x14ac:dyDescent="0.25">
      <c r="A7" s="12" t="s">
        <v>9</v>
      </c>
      <c r="B7" s="13">
        <f>SUM(B3:B6)</f>
        <v>101596</v>
      </c>
      <c r="C7" s="13">
        <f>SUM(C3:C6)</f>
        <v>101387</v>
      </c>
      <c r="D7" s="13">
        <f>SUM(D3:D6)</f>
        <v>101939</v>
      </c>
      <c r="E7" s="13">
        <f>SUM(E3:E6)</f>
        <v>102082</v>
      </c>
      <c r="F7" s="13">
        <f>SUM(F3:F6)</f>
        <v>102760</v>
      </c>
      <c r="G7" s="13">
        <f t="shared" si="0"/>
        <v>678</v>
      </c>
      <c r="H7" s="14">
        <f t="shared" si="1"/>
        <v>0.66417194020493331</v>
      </c>
    </row>
    <row r="8" spans="1:8" x14ac:dyDescent="0.25">
      <c r="A8" s="4" t="s">
        <v>10</v>
      </c>
      <c r="B8" s="5">
        <f>'detail Etab_  18'!B8+'detail Etab_ 28'!B8+'detail Etab_ 36'!B8+'detail Etab_ 37'!B8+'detail Etab_ 41'!B8+'detail Etab_ 45'!B8</f>
        <v>0</v>
      </c>
      <c r="C8" s="5">
        <f>'detail Etab_  18'!C8+'detail Etab_ 28'!C8+'detail Etab_ 36'!C8+'detail Etab_ 37'!C8+'detail Etab_ 41'!C8+'detail Etab_ 45'!C8</f>
        <v>0</v>
      </c>
      <c r="D8" s="5">
        <f>'detail Etab_  18'!D8+'detail Etab_ 28'!D8+'detail Etab_ 36'!D8+'detail Etab_ 37'!D8+'detail Etab_ 41'!D8+'detail Etab_ 45'!D8</f>
        <v>0</v>
      </c>
      <c r="E8" s="5">
        <f>'detail Etab_  18'!E8+'detail Etab_ 28'!E8+'detail Etab_ 36'!E8+'detail Etab_ 37'!E8+'detail Etab_ 41'!E8+'detail Etab_ 45'!E8</f>
        <v>0</v>
      </c>
      <c r="F8" s="5">
        <f>'detail Etab_  18'!F8+'detail Etab_ 28'!F8+'detail Etab_ 36'!F8+'detail Etab_ 37'!F8+'detail Etab_ 41'!F8+'detail Etab_ 45'!F8</f>
        <v>0</v>
      </c>
      <c r="G8" s="5">
        <f t="shared" si="0"/>
        <v>0</v>
      </c>
      <c r="H8" s="10"/>
    </row>
    <row r="9" spans="1:8" x14ac:dyDescent="0.25">
      <c r="A9" s="4" t="s">
        <v>11</v>
      </c>
      <c r="B9" s="5">
        <f>'detail Etab_  18'!B9+'detail Etab_ 28'!B9+'detail Etab_ 36'!B9+'detail Etab_ 37'!B9+'detail Etab_ 41'!B9+'detail Etab_ 45'!B9</f>
        <v>1255</v>
      </c>
      <c r="C9" s="5">
        <f>'detail Etab_  18'!C9+'detail Etab_ 28'!C9+'detail Etab_ 36'!C9+'detail Etab_ 37'!C9+'detail Etab_ 41'!C9+'detail Etab_ 45'!C9</f>
        <v>1346</v>
      </c>
      <c r="D9" s="5">
        <f>'detail Etab_  18'!D9+'detail Etab_ 28'!D9+'detail Etab_ 36'!D9+'detail Etab_ 37'!D9+'detail Etab_ 41'!D9+'detail Etab_ 45'!D9</f>
        <v>1352</v>
      </c>
      <c r="E9" s="5">
        <f>'detail Etab_  18'!E9+'detail Etab_ 28'!E9+'detail Etab_ 36'!E9+'detail Etab_ 37'!E9+'detail Etab_ 41'!E9+'detail Etab_ 45'!E9</f>
        <v>1493</v>
      </c>
      <c r="F9" s="5">
        <f>'detail Etab_  18'!F9+'detail Etab_ 28'!F9+'detail Etab_ 36'!F9+'detail Etab_ 37'!F9+'detail Etab_ 41'!F9+'detail Etab_ 45'!F9</f>
        <v>1673</v>
      </c>
      <c r="G9" s="5">
        <f t="shared" si="0"/>
        <v>180</v>
      </c>
      <c r="H9" s="10">
        <f t="shared" si="1"/>
        <v>12.056262558606832</v>
      </c>
    </row>
    <row r="10" spans="1:8" x14ac:dyDescent="0.25">
      <c r="A10" s="4" t="s">
        <v>53</v>
      </c>
      <c r="B10" s="5"/>
      <c r="C10" s="5"/>
      <c r="D10" s="5"/>
      <c r="E10" s="5"/>
      <c r="F10" s="5"/>
      <c r="G10" s="32"/>
      <c r="H10" s="10"/>
    </row>
    <row r="11" spans="1:8" x14ac:dyDescent="0.25">
      <c r="A11" s="12" t="s">
        <v>12</v>
      </c>
      <c r="B11" s="13">
        <f>B7+B8+B9+B10</f>
        <v>102851</v>
      </c>
      <c r="C11" s="13">
        <f>C7+C8+C9+C10</f>
        <v>102733</v>
      </c>
      <c r="D11" s="13">
        <f>D7+D8+D9+D10</f>
        <v>103291</v>
      </c>
      <c r="E11" s="13">
        <f>E7+E8+E9+E10</f>
        <v>103575</v>
      </c>
      <c r="F11" s="13">
        <f>F7+F8+F9+F10</f>
        <v>104433</v>
      </c>
      <c r="G11" s="13">
        <f t="shared" si="0"/>
        <v>858</v>
      </c>
      <c r="H11" s="14">
        <f t="shared" si="1"/>
        <v>0.8283852280955829</v>
      </c>
    </row>
    <row r="12" spans="1:8" x14ac:dyDescent="0.25">
      <c r="A12" s="4" t="s">
        <v>13</v>
      </c>
      <c r="B12" s="5">
        <f>'detail Etab_  18'!B11+'detail Etab_ 28'!B11+'detail Etab_ 36'!B11+'detail Etab_ 37'!B12+'detail Etab_ 41'!B11+'detail Etab_ 45'!B11</f>
        <v>698</v>
      </c>
      <c r="C12" s="5">
        <f>'detail Etab_  18'!C11+'detail Etab_ 28'!C11+'detail Etab_ 36'!C11+'detail Etab_ 37'!C12+'detail Etab_ 41'!C11+'detail Etab_ 45'!C11</f>
        <v>670</v>
      </c>
      <c r="D12" s="5">
        <f>'detail Etab_  18'!D11+'detail Etab_ 28'!D11+'detail Etab_ 36'!D11+'detail Etab_ 37'!D12+'detail Etab_ 41'!D11+'detail Etab_ 45'!D11</f>
        <v>658</v>
      </c>
      <c r="E12" s="5">
        <f>'detail Etab_  18'!E11+'detail Etab_ 28'!E11+'detail Etab_ 36'!E11+'detail Etab_ 37'!E12+'detail Etab_ 41'!E11+'detail Etab_ 45'!E11</f>
        <v>678</v>
      </c>
      <c r="F12" s="5">
        <f>'detail Etab_  18'!F11+'detail Etab_ 28'!F11+'detail Etab_ 36'!F11+'detail Etab_ 37'!F12+'detail Etab_ 41'!F11+'detail Etab_ 45'!F11</f>
        <v>715</v>
      </c>
      <c r="G12" s="5">
        <f t="shared" si="0"/>
        <v>37</v>
      </c>
      <c r="H12" s="10">
        <f t="shared" si="1"/>
        <v>5.4572271386430682</v>
      </c>
    </row>
    <row r="13" spans="1:8" x14ac:dyDescent="0.25">
      <c r="A13" s="4" t="s">
        <v>14</v>
      </c>
      <c r="B13" s="5">
        <f>'detail Etab_  18'!B12+'detail Etab_ 28'!B12+'detail Etab_ 36'!B12+'detail Etab_ 37'!B13+'detail Etab_ 41'!B12+'detail Etab_ 45'!B12</f>
        <v>897</v>
      </c>
      <c r="C13" s="5">
        <f>'detail Etab_  18'!C12+'detail Etab_ 28'!C12+'detail Etab_ 36'!C12+'detail Etab_ 37'!C13+'detail Etab_ 41'!C12+'detail Etab_ 45'!C12</f>
        <v>883</v>
      </c>
      <c r="D13" s="5">
        <f>'detail Etab_  18'!D12+'detail Etab_ 28'!D12+'detail Etab_ 36'!D12+'detail Etab_ 37'!D13+'detail Etab_ 41'!D12+'detail Etab_ 45'!D12</f>
        <v>825</v>
      </c>
      <c r="E13" s="5">
        <f>'detail Etab_  18'!E12+'detail Etab_ 28'!E12+'detail Etab_ 36'!E12+'detail Etab_ 37'!E13+'detail Etab_ 41'!E12+'detail Etab_ 45'!E12</f>
        <v>822</v>
      </c>
      <c r="F13" s="5">
        <f>'detail Etab_  18'!F12+'detail Etab_ 28'!F12+'detail Etab_ 36'!F12+'detail Etab_ 37'!F13+'detail Etab_ 41'!F12+'detail Etab_ 45'!F12</f>
        <v>851</v>
      </c>
      <c r="G13" s="5">
        <f t="shared" si="0"/>
        <v>29</v>
      </c>
      <c r="H13" s="10">
        <f t="shared" si="1"/>
        <v>3.5279805352798053</v>
      </c>
    </row>
    <row r="14" spans="1:8" x14ac:dyDescent="0.25">
      <c r="A14" s="4" t="s">
        <v>15</v>
      </c>
      <c r="B14" s="5">
        <f>'detail Etab_  18'!B13+'detail Etab_ 28'!B13+'detail Etab_ 36'!B13+'detail Etab_ 37'!B14+'detail Etab_ 41'!B13+'detail Etab_ 45'!B13</f>
        <v>988</v>
      </c>
      <c r="C14" s="5">
        <f>'detail Etab_  18'!C13+'detail Etab_ 28'!C13+'detail Etab_ 36'!C13+'detail Etab_ 37'!C14+'detail Etab_ 41'!C13+'detail Etab_ 45'!C13</f>
        <v>924</v>
      </c>
      <c r="D14" s="5">
        <f>'detail Etab_  18'!D13+'detail Etab_ 28'!D13+'detail Etab_ 36'!D13+'detail Etab_ 37'!D14+'detail Etab_ 41'!D13+'detail Etab_ 45'!D13</f>
        <v>914</v>
      </c>
      <c r="E14" s="5">
        <f>'detail Etab_  18'!E13+'detail Etab_ 28'!E13+'detail Etab_ 36'!E13+'detail Etab_ 37'!E14+'detail Etab_ 41'!E13+'detail Etab_ 45'!E13</f>
        <v>869</v>
      </c>
      <c r="F14" s="5">
        <f>'detail Etab_  18'!F13+'detail Etab_ 28'!F13+'detail Etab_ 36'!F13+'detail Etab_ 37'!F14+'detail Etab_ 41'!F13+'detail Etab_ 45'!F13</f>
        <v>894</v>
      </c>
      <c r="G14" s="5">
        <f t="shared" si="0"/>
        <v>25</v>
      </c>
      <c r="H14" s="10">
        <f t="shared" si="1"/>
        <v>2.8768699654775602</v>
      </c>
    </row>
    <row r="15" spans="1:8" x14ac:dyDescent="0.25">
      <c r="A15" s="4" t="s">
        <v>16</v>
      </c>
      <c r="B15" s="5">
        <f>'detail Etab_  18'!B14+'detail Etab_ 28'!B14+'detail Etab_ 36'!B14+'detail Etab_ 37'!B15+'detail Etab_ 41'!B14+'detail Etab_ 45'!B14</f>
        <v>1038</v>
      </c>
      <c r="C15" s="5">
        <f>'detail Etab_  18'!C14+'detail Etab_ 28'!C14+'detail Etab_ 36'!C14+'detail Etab_ 37'!C15+'detail Etab_ 41'!C14+'detail Etab_ 45'!C14</f>
        <v>974</v>
      </c>
      <c r="D15" s="5">
        <f>'detail Etab_  18'!D14+'detail Etab_ 28'!D14+'detail Etab_ 36'!D14+'detail Etab_ 37'!D15+'detail Etab_ 41'!D14+'detail Etab_ 45'!D14</f>
        <v>882</v>
      </c>
      <c r="E15" s="5">
        <f>'detail Etab_  18'!E14+'detail Etab_ 28'!E14+'detail Etab_ 36'!E14+'detail Etab_ 37'!E15+'detail Etab_ 41'!E14+'detail Etab_ 45'!E14</f>
        <v>864</v>
      </c>
      <c r="F15" s="5">
        <f>'detail Etab_  18'!F14+'detail Etab_ 28'!F14+'detail Etab_ 36'!F14+'detail Etab_ 37'!F15+'detail Etab_ 41'!F14+'detail Etab_ 45'!F14</f>
        <v>860</v>
      </c>
      <c r="G15" s="5">
        <f t="shared" si="0"/>
        <v>-4</v>
      </c>
      <c r="H15" s="10">
        <f t="shared" si="1"/>
        <v>-0.46296296296296291</v>
      </c>
    </row>
    <row r="16" spans="1:8" x14ac:dyDescent="0.25">
      <c r="A16" s="12" t="s">
        <v>17</v>
      </c>
      <c r="B16" s="13">
        <f>SUM(B12:B15)</f>
        <v>3621</v>
      </c>
      <c r="C16" s="13">
        <f>SUM(C12:C15)</f>
        <v>3451</v>
      </c>
      <c r="D16" s="13">
        <f>SUM(D12:D15)</f>
        <v>3279</v>
      </c>
      <c r="E16" s="13">
        <f>SUM(E12:E15)</f>
        <v>3233</v>
      </c>
      <c r="F16" s="13">
        <f>SUM(F12:F15)</f>
        <v>3320</v>
      </c>
      <c r="G16" s="13">
        <f t="shared" si="0"/>
        <v>87</v>
      </c>
      <c r="H16" s="14">
        <f t="shared" si="1"/>
        <v>2.6909990720692853</v>
      </c>
    </row>
    <row r="17" spans="1:8" x14ac:dyDescent="0.25">
      <c r="A17" s="15" t="s">
        <v>18</v>
      </c>
      <c r="B17" s="16">
        <f>B16+B11</f>
        <v>106472</v>
      </c>
      <c r="C17" s="16">
        <f>C16+C11</f>
        <v>106184</v>
      </c>
      <c r="D17" s="16">
        <f>D16+D11</f>
        <v>106570</v>
      </c>
      <c r="E17" s="16">
        <f>E16+E11</f>
        <v>106808</v>
      </c>
      <c r="F17" s="16">
        <f>F16+F11</f>
        <v>107753</v>
      </c>
      <c r="G17" s="16">
        <f t="shared" si="0"/>
        <v>945</v>
      </c>
      <c r="H17" s="17">
        <f t="shared" si="1"/>
        <v>0.88476518612837995</v>
      </c>
    </row>
    <row r="18" spans="1:8" s="95" customFormat="1" x14ac:dyDescent="0.25">
      <c r="A18" s="4" t="s">
        <v>10</v>
      </c>
      <c r="B18" s="56"/>
      <c r="C18" s="56"/>
      <c r="D18" s="56">
        <f>'detail Etab_ 36'!D17</f>
        <v>1</v>
      </c>
      <c r="E18" s="56">
        <f>'detail Etab_ 36'!E17</f>
        <v>0</v>
      </c>
      <c r="F18" s="56">
        <f>'detail Etab_ 36'!F17</f>
        <v>0</v>
      </c>
      <c r="G18" s="56">
        <f t="shared" si="0"/>
        <v>0</v>
      </c>
      <c r="H18" s="57" t="e">
        <f t="shared" si="1"/>
        <v>#DIV/0!</v>
      </c>
    </row>
    <row r="19" spans="1:8" s="95" customFormat="1" x14ac:dyDescent="0.25">
      <c r="A19" s="4" t="s">
        <v>11</v>
      </c>
      <c r="B19" s="5">
        <f>'detail Etab_ 45'!B17</f>
        <v>7</v>
      </c>
      <c r="C19" s="5">
        <f>'detail Etab_ 45'!C17</f>
        <v>0</v>
      </c>
      <c r="D19" s="5">
        <f>'detail Etab_ 45'!D17+'detail Etab_ 36'!D18</f>
        <v>10</v>
      </c>
      <c r="E19" s="5">
        <f>'detail Etab_ 45'!E17+'detail Etab_ 36'!E18</f>
        <v>39</v>
      </c>
      <c r="F19" s="5">
        <f>'detail Etab_ 45'!F17+'detail Etab_ 36'!F18</f>
        <v>10</v>
      </c>
      <c r="G19" s="5">
        <f t="shared" si="0"/>
        <v>-29</v>
      </c>
      <c r="H19" s="10">
        <f t="shared" si="1"/>
        <v>-74.358974358974365</v>
      </c>
    </row>
    <row r="20" spans="1:8" x14ac:dyDescent="0.25">
      <c r="A20" s="42" t="s">
        <v>13</v>
      </c>
      <c r="B20" s="49">
        <f>'detail Etab_ 28'!B17+'detail Etab_ 36'!B19+'detail Etab_ 45'!B18</f>
        <v>32</v>
      </c>
      <c r="C20" s="49">
        <f>'detail Etab_ 28'!C17+'detail Etab_ 36'!C19+'detail Etab_ 45'!C18</f>
        <v>25</v>
      </c>
      <c r="D20" s="49">
        <f>'detail Etab_ 28'!D17+'detail Etab_ 36'!D19+'detail Etab_ 45'!D18</f>
        <v>30</v>
      </c>
      <c r="E20" s="49">
        <f>'detail Etab_ 28'!E17+'detail Etab_ 36'!E19+'detail Etab_ 45'!E18</f>
        <v>43</v>
      </c>
      <c r="F20" s="49">
        <f>'detail Etab_ 28'!F17+'detail Etab_ 36'!F19+'detail Etab_ 45'!F18</f>
        <v>36</v>
      </c>
      <c r="G20" s="49">
        <f t="shared" si="0"/>
        <v>-7</v>
      </c>
      <c r="H20" s="50">
        <f t="shared" si="1"/>
        <v>-16.279069767441861</v>
      </c>
    </row>
    <row r="21" spans="1:8" x14ac:dyDescent="0.25">
      <c r="A21" s="42" t="s">
        <v>14</v>
      </c>
      <c r="B21" s="49">
        <f>'detail Etab_ 28'!B18+'detail Etab_ 36'!B20+'detail Etab_ 45'!B19</f>
        <v>45</v>
      </c>
      <c r="C21" s="49">
        <f>'detail Etab_ 28'!C18+'detail Etab_ 36'!C20+'detail Etab_ 45'!C19</f>
        <v>41</v>
      </c>
      <c r="D21" s="49">
        <f>'detail Etab_ 28'!D18+'detail Etab_ 36'!D20+'detail Etab_ 45'!D19</f>
        <v>40</v>
      </c>
      <c r="E21" s="49">
        <f>'detail Etab_ 28'!E18+'detail Etab_ 36'!E20+'detail Etab_ 45'!E19</f>
        <v>41</v>
      </c>
      <c r="F21" s="49">
        <f>'detail Etab_ 28'!F18+'detail Etab_ 36'!F20+'detail Etab_ 45'!F19</f>
        <v>49</v>
      </c>
      <c r="G21" s="49">
        <f t="shared" si="0"/>
        <v>8</v>
      </c>
      <c r="H21" s="50">
        <f t="shared" si="1"/>
        <v>19.512195121951219</v>
      </c>
    </row>
    <row r="22" spans="1:8" x14ac:dyDescent="0.25">
      <c r="A22" s="42" t="s">
        <v>15</v>
      </c>
      <c r="B22" s="49">
        <f>'detail Etab_ 28'!B19+'detail Etab_ 36'!B21+'detail Etab_ 45'!B20</f>
        <v>48</v>
      </c>
      <c r="C22" s="49">
        <f>'detail Etab_ 28'!C19+'detail Etab_ 36'!C21+'detail Etab_ 45'!C20</f>
        <v>43</v>
      </c>
      <c r="D22" s="49">
        <f>'detail Etab_ 28'!D19+'detail Etab_ 36'!D21+'detail Etab_ 45'!D20</f>
        <v>39</v>
      </c>
      <c r="E22" s="49">
        <f>'detail Etab_ 28'!E19+'detail Etab_ 36'!E21+'detail Etab_ 45'!E20</f>
        <v>49</v>
      </c>
      <c r="F22" s="49">
        <f>'detail Etab_ 28'!F19+'detail Etab_ 36'!F21+'detail Etab_ 45'!F20</f>
        <v>44</v>
      </c>
      <c r="G22" s="49">
        <f t="shared" si="0"/>
        <v>-5</v>
      </c>
      <c r="H22" s="50">
        <f t="shared" si="1"/>
        <v>-10.204081632653061</v>
      </c>
    </row>
    <row r="23" spans="1:8" x14ac:dyDescent="0.25">
      <c r="A23" s="42" t="s">
        <v>16</v>
      </c>
      <c r="B23" s="49">
        <f>'detail Etab_ 28'!B20+'detail Etab_ 36'!B22+'detail Etab_ 45'!B21</f>
        <v>46</v>
      </c>
      <c r="C23" s="49">
        <f>'detail Etab_ 28'!C20+'detail Etab_ 36'!C22+'detail Etab_ 45'!C21</f>
        <v>44</v>
      </c>
      <c r="D23" s="49">
        <f>'detail Etab_ 28'!D20+'detail Etab_ 36'!D22+'detail Etab_ 45'!D21</f>
        <v>47</v>
      </c>
      <c r="E23" s="49">
        <f>'detail Etab_ 28'!E20+'detail Etab_ 36'!E22+'detail Etab_ 45'!E21</f>
        <v>42</v>
      </c>
      <c r="F23" s="49">
        <f>'detail Etab_ 28'!F20+'detail Etab_ 36'!F22+'detail Etab_ 45'!F21</f>
        <v>46</v>
      </c>
      <c r="G23" s="49">
        <f t="shared" si="0"/>
        <v>4</v>
      </c>
      <c r="H23" s="50">
        <f t="shared" si="1"/>
        <v>9.5238095238095237</v>
      </c>
    </row>
    <row r="24" spans="1:8" x14ac:dyDescent="0.25">
      <c r="A24" s="42" t="s">
        <v>20</v>
      </c>
      <c r="B24" s="49">
        <f>'detail Etab_ 28'!B21+'detail Etab_ 36'!B23+'detail Etab_ 45'!B22</f>
        <v>118</v>
      </c>
      <c r="C24" s="49">
        <f>'detail Etab_ 28'!C21+'detail Etab_ 36'!C23+'detail Etab_ 45'!C22</f>
        <v>126</v>
      </c>
      <c r="D24" s="49">
        <f>'detail Etab_ 28'!D21+'detail Etab_ 36'!D23+'detail Etab_ 45'!D22</f>
        <v>125</v>
      </c>
      <c r="E24" s="49">
        <f>'detail Etab_ 28'!E21+'detail Etab_ 36'!E23+'detail Etab_ 45'!E22</f>
        <v>104</v>
      </c>
      <c r="F24" s="49">
        <f>'detail Etab_ 28'!F21+'detail Etab_ 36'!F23+'detail Etab_ 45'!F22</f>
        <v>128</v>
      </c>
      <c r="G24" s="49">
        <f t="shared" si="0"/>
        <v>24</v>
      </c>
      <c r="H24" s="50">
        <f t="shared" si="1"/>
        <v>23.076923076923077</v>
      </c>
    </row>
    <row r="25" spans="1:8" x14ac:dyDescent="0.25">
      <c r="A25" s="42" t="s">
        <v>21</v>
      </c>
      <c r="B25" s="49">
        <f>'detail Etab_ 28'!B22+'detail Etab_ 36'!B24+'detail Etab_ 45'!B23</f>
        <v>107</v>
      </c>
      <c r="C25" s="49">
        <f>'detail Etab_ 28'!C22+'detail Etab_ 36'!C24+'detail Etab_ 45'!C23</f>
        <v>111</v>
      </c>
      <c r="D25" s="49">
        <f>'detail Etab_ 28'!D22+'detail Etab_ 36'!D24+'detail Etab_ 45'!D23</f>
        <v>102</v>
      </c>
      <c r="E25" s="49">
        <f>'detail Etab_ 28'!E22+'detail Etab_ 36'!E24+'detail Etab_ 45'!E23</f>
        <v>90</v>
      </c>
      <c r="F25" s="49">
        <f>'detail Etab_ 28'!F22+'detail Etab_ 36'!F24+'detail Etab_ 45'!F23</f>
        <v>109</v>
      </c>
      <c r="G25" s="49">
        <f t="shared" si="0"/>
        <v>19</v>
      </c>
      <c r="H25" s="50">
        <f t="shared" si="1"/>
        <v>21.111111111111111</v>
      </c>
    </row>
    <row r="26" spans="1:8" x14ac:dyDescent="0.25">
      <c r="A26" s="15" t="s">
        <v>50</v>
      </c>
      <c r="B26" s="16">
        <f>SUM(B19:B25)</f>
        <v>403</v>
      </c>
      <c r="C26" s="16">
        <f>SUM(C19:C25)</f>
        <v>390</v>
      </c>
      <c r="D26" s="16">
        <f>SUM(D18:D25)</f>
        <v>394</v>
      </c>
      <c r="E26" s="16">
        <f>SUM(E18:E25)</f>
        <v>408</v>
      </c>
      <c r="F26" s="16">
        <f>SUM(F18:F25)</f>
        <v>422</v>
      </c>
      <c r="G26" s="16">
        <f t="shared" si="0"/>
        <v>14</v>
      </c>
      <c r="H26" s="17">
        <f t="shared" si="1"/>
        <v>3.4313725490196081</v>
      </c>
    </row>
    <row r="27" spans="1:8" x14ac:dyDescent="0.25">
      <c r="A27" s="4" t="s">
        <v>8</v>
      </c>
      <c r="B27" s="5">
        <f>'detail Etab_  18'!B17+'detail Etab_ 28'!B24+'detail Etab_ 36'!B26+'detail Etab_ 37'!B18+'detail Etab_ 41'!B17+'detail Etab_ 45'!B25</f>
        <v>749</v>
      </c>
      <c r="C27" s="5">
        <f>'detail Etab_  18'!C17+'detail Etab_ 28'!C24+'detail Etab_ 36'!C26+'detail Etab_ 37'!C18+'detail Etab_ 41'!C17+'detail Etab_ 45'!C25</f>
        <v>733</v>
      </c>
      <c r="D27" s="5">
        <f>'detail Etab_  18'!D17+'detail Etab_ 28'!D24+'detail Etab_ 36'!D26+'detail Etab_ 37'!D18+'detail Etab_ 41'!D17+'detail Etab_ 45'!D25</f>
        <v>691</v>
      </c>
      <c r="E27" s="5">
        <f>'detail Etab_  18'!E17+'detail Etab_ 28'!E24+'detail Etab_ 36'!E26+'detail Etab_ 37'!E18+'detail Etab_ 41'!E17+'detail Etab_ 45'!E25</f>
        <v>705</v>
      </c>
      <c r="F27" s="5">
        <f>'detail Etab_  18'!F17+'detail Etab_ 28'!F24+'detail Etab_ 36'!F26+'detail Etab_ 37'!F18+'detail Etab_ 41'!F17+'detail Etab_ 45'!F25</f>
        <v>710</v>
      </c>
      <c r="G27" s="5">
        <f t="shared" si="0"/>
        <v>5</v>
      </c>
      <c r="H27" s="10">
        <f t="shared" si="1"/>
        <v>0.70921985815602839</v>
      </c>
    </row>
    <row r="28" spans="1:8" x14ac:dyDescent="0.25">
      <c r="A28" s="4" t="s">
        <v>10</v>
      </c>
      <c r="B28" s="5">
        <f>'detail Etab_ 45'!B26</f>
        <v>11</v>
      </c>
      <c r="C28" s="5">
        <f>'detail Etab_ 45'!C26</f>
        <v>8</v>
      </c>
      <c r="D28" s="5">
        <f>'detail Etab_ 45'!D26</f>
        <v>11</v>
      </c>
      <c r="E28" s="5">
        <f>'detail Etab_ 45'!E26</f>
        <v>7</v>
      </c>
      <c r="F28" s="5">
        <f>'detail Etab_ 45'!F26</f>
        <v>0</v>
      </c>
      <c r="G28" s="5">
        <f t="shared" si="0"/>
        <v>-7</v>
      </c>
      <c r="H28" s="10">
        <f t="shared" si="1"/>
        <v>-100</v>
      </c>
    </row>
    <row r="29" spans="1:8" x14ac:dyDescent="0.25">
      <c r="A29" s="4" t="s">
        <v>11</v>
      </c>
      <c r="B29" s="5">
        <f>'detail Etab_  18'!B18+'detail Etab_ 28'!B25+'detail Etab_ 36'!B27+'detail Etab_ 37'!B19+'detail Etab_ 41'!B18+'detail Etab_ 45'!B27</f>
        <v>87</v>
      </c>
      <c r="C29" s="5">
        <f>'detail Etab_  18'!C18+'detail Etab_ 28'!C25+'detail Etab_ 36'!C27+'detail Etab_ 37'!C19+'detail Etab_ 41'!C18+'detail Etab_ 45'!C27</f>
        <v>81</v>
      </c>
      <c r="D29" s="5">
        <f>'detail Etab_  18'!D18+'detail Etab_ 28'!D25+'detail Etab_ 36'!D27+'detail Etab_ 37'!D19+'detail Etab_ 41'!D18+'detail Etab_ 45'!D27</f>
        <v>70</v>
      </c>
      <c r="E29" s="5">
        <f>'detail Etab_  18'!E18+'detail Etab_ 28'!E25+'detail Etab_ 36'!E27+'detail Etab_ 37'!E19+'detail Etab_ 41'!E18+'detail Etab_ 45'!E27</f>
        <v>96</v>
      </c>
      <c r="F29" s="5">
        <f>'detail Etab_  18'!F18+'detail Etab_ 28'!F25+'detail Etab_ 36'!F27+'detail Etab_ 37'!F19+'detail Etab_ 41'!F18+'detail Etab_ 45'!F27</f>
        <v>121</v>
      </c>
      <c r="G29" s="5">
        <f t="shared" si="0"/>
        <v>25</v>
      </c>
      <c r="H29" s="10">
        <f t="shared" si="1"/>
        <v>26.041666666666668</v>
      </c>
    </row>
    <row r="30" spans="1:8" s="95" customFormat="1" x14ac:dyDescent="0.25">
      <c r="A30" s="4" t="s">
        <v>19</v>
      </c>
      <c r="B30" s="5">
        <f>'detail Etab_  18'!B19+'detail Etab_ 37'!B20</f>
        <v>15</v>
      </c>
      <c r="C30" s="5">
        <f>'detail Etab_  18'!C19+'detail Etab_ 37'!C20</f>
        <v>14</v>
      </c>
      <c r="D30" s="5">
        <f>'detail Etab_  18'!D19+'detail Etab_ 37'!D20</f>
        <v>14</v>
      </c>
      <c r="E30" s="5">
        <f>'detail Etab_  18'!E19+'detail Etab_ 37'!E20</f>
        <v>15</v>
      </c>
      <c r="F30" s="5">
        <f>'detail Etab_  18'!F19+'detail Etab_ 37'!F20</f>
        <v>18</v>
      </c>
      <c r="G30" s="5">
        <f t="shared" si="0"/>
        <v>3</v>
      </c>
      <c r="H30" s="10">
        <f t="shared" si="1"/>
        <v>20</v>
      </c>
    </row>
    <row r="31" spans="1:8" x14ac:dyDescent="0.25">
      <c r="A31" s="4" t="s">
        <v>20</v>
      </c>
      <c r="B31" s="5">
        <f>'detail Etab_  18'!B20+'detail Etab_ 28'!B26+'detail Etab_ 36'!B28+'detail Etab_ 37'!B21+'detail Etab_ 41'!B19+'detail Etab_ 45'!B28</f>
        <v>1164</v>
      </c>
      <c r="C31" s="5">
        <f>'detail Etab_  18'!C20+'detail Etab_ 28'!C26+'detail Etab_ 36'!C28+'detail Etab_ 37'!C21+'detail Etab_ 41'!C19+'detail Etab_ 45'!C28</f>
        <v>1127</v>
      </c>
      <c r="D31" s="5">
        <f>'detail Etab_  18'!D20+'detail Etab_ 28'!D26+'detail Etab_ 36'!D28+'detail Etab_ 37'!D21+'detail Etab_ 41'!D19+'detail Etab_ 45'!D28</f>
        <v>1101</v>
      </c>
      <c r="E31" s="5">
        <f>'detail Etab_  18'!E20+'detail Etab_ 28'!E26+'detail Etab_ 36'!E28+'detail Etab_ 37'!E21+'detail Etab_ 41'!E19+'detail Etab_ 45'!E28</f>
        <v>1072</v>
      </c>
      <c r="F31" s="5">
        <f>'detail Etab_  18'!F20+'detail Etab_ 28'!F26+'detail Etab_ 36'!F28+'detail Etab_ 37'!F21+'detail Etab_ 41'!F19+'detail Etab_ 45'!F28</f>
        <v>1070</v>
      </c>
      <c r="G31" s="5">
        <f t="shared" si="0"/>
        <v>-2</v>
      </c>
      <c r="H31" s="10">
        <f t="shared" si="1"/>
        <v>-0.18656716417910446</v>
      </c>
    </row>
    <row r="32" spans="1:8" x14ac:dyDescent="0.25">
      <c r="A32" s="4" t="s">
        <v>21</v>
      </c>
      <c r="B32" s="5">
        <f>'detail Etab_  18'!B21+'detail Etab_ 28'!B27+'detail Etab_ 36'!B29+'detail Etab_ 37'!B22+'detail Etab_ 41'!B20+'detail Etab_ 45'!B29</f>
        <v>990</v>
      </c>
      <c r="C32" s="5">
        <f>'detail Etab_  18'!C21+'detail Etab_ 28'!C27+'detail Etab_ 36'!C29+'detail Etab_ 37'!C22+'detail Etab_ 41'!C20+'detail Etab_ 45'!C29</f>
        <v>970</v>
      </c>
      <c r="D32" s="5">
        <f>'detail Etab_  18'!D21+'detail Etab_ 28'!D27+'detail Etab_ 36'!D29+'detail Etab_ 37'!D22+'detail Etab_ 41'!D20+'detail Etab_ 45'!D29</f>
        <v>953</v>
      </c>
      <c r="E32" s="5">
        <f>'detail Etab_  18'!E21+'detail Etab_ 28'!E27+'detail Etab_ 36'!E29+'detail Etab_ 37'!E22+'detail Etab_ 41'!E20+'detail Etab_ 45'!E29</f>
        <v>943</v>
      </c>
      <c r="F32" s="5">
        <f>'detail Etab_  18'!F21+'detail Etab_ 28'!F27+'detail Etab_ 36'!F29+'detail Etab_ 37'!F22+'detail Etab_ 41'!F20+'detail Etab_ 45'!F29</f>
        <v>921</v>
      </c>
      <c r="G32" s="5">
        <f t="shared" si="0"/>
        <v>-22</v>
      </c>
      <c r="H32" s="10">
        <f t="shared" si="1"/>
        <v>-2.3329798515376461</v>
      </c>
    </row>
    <row r="33" spans="1:8" x14ac:dyDescent="0.25">
      <c r="A33" s="6" t="s">
        <v>22</v>
      </c>
      <c r="B33" s="7">
        <f>SUM(B31:B32)</f>
        <v>2154</v>
      </c>
      <c r="C33" s="7">
        <f>SUM(C31:C32)</f>
        <v>2097</v>
      </c>
      <c r="D33" s="7">
        <f>SUM(D31:D32)</f>
        <v>2054</v>
      </c>
      <c r="E33" s="7">
        <f>SUM(E31:E32)</f>
        <v>2015</v>
      </c>
      <c r="F33" s="7">
        <f>SUM(F31:F32)</f>
        <v>1991</v>
      </c>
      <c r="G33" s="7">
        <f t="shared" si="0"/>
        <v>-24</v>
      </c>
      <c r="H33" s="11">
        <f t="shared" si="1"/>
        <v>-1.1910669975186103</v>
      </c>
    </row>
    <row r="34" spans="1:8" s="95" customFormat="1" x14ac:dyDescent="0.25">
      <c r="A34" s="18" t="s">
        <v>23</v>
      </c>
      <c r="B34" s="19">
        <f t="shared" ref="B34:E34" si="2">B30+B33</f>
        <v>2169</v>
      </c>
      <c r="C34" s="19">
        <f t="shared" si="2"/>
        <v>2111</v>
      </c>
      <c r="D34" s="19">
        <f t="shared" si="2"/>
        <v>2068</v>
      </c>
      <c r="E34" s="19">
        <f t="shared" si="2"/>
        <v>2030</v>
      </c>
      <c r="F34" s="19">
        <f t="shared" ref="F34" si="3">F30+F33</f>
        <v>2009</v>
      </c>
      <c r="G34" s="19">
        <f t="shared" si="0"/>
        <v>-21</v>
      </c>
      <c r="H34" s="20">
        <f t="shared" si="1"/>
        <v>-1.0344827586206897</v>
      </c>
    </row>
    <row r="35" spans="1:8" x14ac:dyDescent="0.25">
      <c r="A35" s="4" t="s">
        <v>24</v>
      </c>
      <c r="B35" s="5">
        <f>'detail Etab_  18'!B24+'detail Etab_ 37'!B24</f>
        <v>52</v>
      </c>
      <c r="C35" s="5">
        <f>'detail Etab_  18'!C24+'detail Etab_ 37'!C24</f>
        <v>55</v>
      </c>
      <c r="D35" s="5">
        <f>'detail Etab_  18'!D24+'detail Etab_ 37'!D24</f>
        <v>54</v>
      </c>
      <c r="E35" s="5">
        <f>'detail Etab_  18'!E24+'detail Etab_ 37'!E24</f>
        <v>56</v>
      </c>
      <c r="F35" s="5">
        <f>'detail Etab_  18'!F24+'detail Etab_ 37'!F24+'detail Etab_ 45'!F31</f>
        <v>66</v>
      </c>
      <c r="G35" s="5">
        <f t="shared" si="0"/>
        <v>10</v>
      </c>
      <c r="H35" s="10">
        <f t="shared" si="1"/>
        <v>17.857142857142858</v>
      </c>
    </row>
    <row r="36" spans="1:8" x14ac:dyDescent="0.25">
      <c r="A36" s="4" t="s">
        <v>25</v>
      </c>
      <c r="B36" s="5">
        <f>'detail Etab_  18'!B25</f>
        <v>44</v>
      </c>
      <c r="C36" s="5">
        <f>'detail Etab_  18'!C25+'detail Etab_ 37'!C25</f>
        <v>52</v>
      </c>
      <c r="D36" s="5">
        <f>'detail Etab_  18'!D25+'detail Etab_ 37'!D25</f>
        <v>49</v>
      </c>
      <c r="E36" s="5">
        <f>'detail Etab_  18'!E25+'detail Etab_ 37'!E25</f>
        <v>47</v>
      </c>
      <c r="F36" s="5">
        <f>'detail Etab_  18'!F25+'detail Etab_ 37'!F25</f>
        <v>52</v>
      </c>
      <c r="G36" s="5">
        <f t="shared" si="0"/>
        <v>5</v>
      </c>
      <c r="H36" s="10">
        <f t="shared" si="1"/>
        <v>10.638297872340425</v>
      </c>
    </row>
    <row r="37" spans="1:8" x14ac:dyDescent="0.25">
      <c r="A37" s="18" t="s">
        <v>26</v>
      </c>
      <c r="B37" s="19">
        <f>SUM(B35:B36)</f>
        <v>96</v>
      </c>
      <c r="C37" s="19">
        <f>SUM(C35:C36)</f>
        <v>107</v>
      </c>
      <c r="D37" s="19">
        <f>SUM(D35:D36)</f>
        <v>103</v>
      </c>
      <c r="E37" s="19">
        <f>SUM(E35:E36)</f>
        <v>103</v>
      </c>
      <c r="F37" s="19">
        <f>SUM(F35:F36)</f>
        <v>118</v>
      </c>
      <c r="G37" s="19">
        <f t="shared" si="0"/>
        <v>15</v>
      </c>
      <c r="H37" s="20">
        <f t="shared" si="1"/>
        <v>14.563106796116504</v>
      </c>
    </row>
    <row r="38" spans="1:8" x14ac:dyDescent="0.25">
      <c r="A38" s="4" t="s">
        <v>27</v>
      </c>
      <c r="B38" s="5">
        <f>'detail Etab_  18'!B27+'detail Etab_ 28'!B29+'detail Etab_ 36'!B31+'detail Etab_ 37'!B27+'detail Etab_ 41'!B22+'detail Etab_ 45'!B34</f>
        <v>4551</v>
      </c>
      <c r="C38" s="5">
        <f>'detail Etab_  18'!C27+'detail Etab_ 28'!C29+'detail Etab_ 36'!C31+'detail Etab_ 37'!C27+'detail Etab_ 41'!C22+'detail Etab_ 45'!C34</f>
        <v>4553</v>
      </c>
      <c r="D38" s="5">
        <f>'detail Etab_  18'!D27+'detail Etab_ 28'!D29+'detail Etab_ 36'!D31+'detail Etab_ 37'!D27+'detail Etab_ 41'!D22+'detail Etab_ 45'!D34</f>
        <v>4350</v>
      </c>
      <c r="E38" s="5">
        <f>'detail Etab_  18'!E27+'detail Etab_ 28'!E29+'detail Etab_ 36'!E31+'detail Etab_ 37'!E27+'detail Etab_ 41'!E22+'detail Etab_ 45'!E34</f>
        <v>4359</v>
      </c>
      <c r="F38" s="5">
        <f>'detail Etab_  18'!F27+'detail Etab_ 28'!F29+'detail Etab_ 36'!F31+'detail Etab_ 37'!F27+'detail Etab_ 41'!F22+'detail Etab_ 45'!F34</f>
        <v>4319</v>
      </c>
      <c r="G38" s="5">
        <f t="shared" si="0"/>
        <v>-40</v>
      </c>
      <c r="H38" s="10">
        <f t="shared" si="1"/>
        <v>-0.9176416609314062</v>
      </c>
    </row>
    <row r="39" spans="1:8" x14ac:dyDescent="0.25">
      <c r="A39" s="4" t="s">
        <v>28</v>
      </c>
      <c r="B39" s="5">
        <f>'detail Etab_  18'!B28+'detail Etab_ 28'!B30+'detail Etab_ 36'!B32+'detail Etab_ 37'!B28+'detail Etab_ 41'!B23+'detail Etab_ 45'!B35</f>
        <v>4298</v>
      </c>
      <c r="C39" s="5">
        <f>'detail Etab_  18'!C28+'detail Etab_ 28'!C30+'detail Etab_ 36'!C32+'detail Etab_ 37'!C28+'detail Etab_ 41'!C23+'detail Etab_ 45'!C35</f>
        <v>4340</v>
      </c>
      <c r="D39" s="5">
        <f>'detail Etab_  18'!D28+'detail Etab_ 28'!D30+'detail Etab_ 36'!D32+'detail Etab_ 37'!D28+'detail Etab_ 41'!D23+'detail Etab_ 45'!D35</f>
        <v>4198</v>
      </c>
      <c r="E39" s="5">
        <f>'detail Etab_  18'!E28+'detail Etab_ 28'!E30+'detail Etab_ 36'!E32+'detail Etab_ 37'!E28+'detail Etab_ 41'!E23+'detail Etab_ 45'!E35</f>
        <v>4199</v>
      </c>
      <c r="F39" s="5">
        <f>'detail Etab_  18'!F28+'detail Etab_ 28'!F30+'detail Etab_ 36'!F32+'detail Etab_ 37'!F28+'detail Etab_ 41'!F23+'detail Etab_ 45'!F35</f>
        <v>4164</v>
      </c>
      <c r="G39" s="5">
        <f t="shared" si="0"/>
        <v>-35</v>
      </c>
      <c r="H39" s="10">
        <f t="shared" si="1"/>
        <v>-0.83353179328411531</v>
      </c>
    </row>
    <row r="40" spans="1:8" x14ac:dyDescent="0.25">
      <c r="A40" s="4" t="s">
        <v>29</v>
      </c>
      <c r="B40" s="5">
        <f>'detail Etab_  18'!B29+'detail Etab_ 28'!B31+'detail Etab_ 36'!B33+'detail Etab_ 37'!B29+'detail Etab_ 41'!B24+'detail Etab_ 45'!B36</f>
        <v>3853</v>
      </c>
      <c r="C40" s="5">
        <f>'detail Etab_  18'!C29+'detail Etab_ 28'!C31+'detail Etab_ 36'!C33+'detail Etab_ 37'!C29+'detail Etab_ 41'!C24+'detail Etab_ 45'!C36</f>
        <v>3995</v>
      </c>
      <c r="D40" s="5">
        <f>'detail Etab_  18'!D29+'detail Etab_ 28'!D31+'detail Etab_ 36'!D33+'detail Etab_ 37'!D29+'detail Etab_ 41'!D24+'detail Etab_ 45'!D36</f>
        <v>3802</v>
      </c>
      <c r="E40" s="5">
        <f>'detail Etab_  18'!E29+'detail Etab_ 28'!E31+'detail Etab_ 36'!E33+'detail Etab_ 37'!E29+'detail Etab_ 41'!E24+'detail Etab_ 45'!E36</f>
        <v>3780</v>
      </c>
      <c r="F40" s="5">
        <f>'detail Etab_  18'!F29+'detail Etab_ 28'!F31+'detail Etab_ 36'!F33+'detail Etab_ 37'!F29+'detail Etab_ 41'!F24+'detail Etab_ 45'!F36</f>
        <v>3817</v>
      </c>
      <c r="G40" s="5">
        <f t="shared" si="0"/>
        <v>37</v>
      </c>
      <c r="H40" s="10">
        <f t="shared" si="1"/>
        <v>0.97883597883597884</v>
      </c>
    </row>
    <row r="41" spans="1:8" x14ac:dyDescent="0.25">
      <c r="A41" s="18" t="s">
        <v>41</v>
      </c>
      <c r="B41" s="19">
        <f>SUM(B38:B40)</f>
        <v>12702</v>
      </c>
      <c r="C41" s="19">
        <f>SUM(C38:C40)</f>
        <v>12888</v>
      </c>
      <c r="D41" s="19">
        <f>SUM(D38:D40)</f>
        <v>12350</v>
      </c>
      <c r="E41" s="19">
        <f>SUM(E38:E40)</f>
        <v>12338</v>
      </c>
      <c r="F41" s="19">
        <f>SUM(F38:F40)</f>
        <v>12300</v>
      </c>
      <c r="G41" s="19">
        <f t="shared" si="0"/>
        <v>-38</v>
      </c>
      <c r="H41" s="20">
        <f t="shared" si="1"/>
        <v>-0.30799157075701089</v>
      </c>
    </row>
    <row r="42" spans="1:8" x14ac:dyDescent="0.25">
      <c r="A42" s="4" t="s">
        <v>30</v>
      </c>
      <c r="B42" s="5">
        <f>'detail Etab_  18'!B31+'detail Etab_ 36'!B35+'detail Etab_ 37'!B31+'detail Etab_ 41'!B26</f>
        <v>32</v>
      </c>
      <c r="C42" s="5">
        <f>'detail Etab_  18'!C31+'detail Etab_ 36'!C35+'detail Etab_ 37'!C31+'detail Etab_ 41'!C26</f>
        <v>30</v>
      </c>
      <c r="D42" s="5">
        <f>'detail Etab_  18'!D31+'detail Etab_ 36'!D35+'detail Etab_ 37'!D31+'detail Etab_ 41'!D26</f>
        <v>25</v>
      </c>
      <c r="E42" s="5">
        <f>'detail Etab_  18'!E31+'detail Etab_ 36'!E35+'detail Etab_ 37'!E31+'detail Etab_ 41'!E26+'detail Etab_ 28'!E33+'detail Etab_ 45'!E38</f>
        <v>33</v>
      </c>
      <c r="F42" s="5">
        <f>'detail Etab_  18'!F31+'detail Etab_ 36'!F35+'detail Etab_ 37'!F31+'detail Etab_ 41'!F26+'detail Etab_ 28'!F33+'detail Etab_ 45'!F38</f>
        <v>54</v>
      </c>
      <c r="G42" s="5">
        <f t="shared" si="0"/>
        <v>21</v>
      </c>
      <c r="H42" s="10">
        <f t="shared" si="1"/>
        <v>63.636363636363633</v>
      </c>
    </row>
    <row r="43" spans="1:8" x14ac:dyDescent="0.25">
      <c r="A43" s="55" t="s">
        <v>32</v>
      </c>
      <c r="B43" s="56">
        <f>'detail Etab_ 45'!B39</f>
        <v>50</v>
      </c>
      <c r="C43" s="56">
        <f>'detail Etab_ 45'!C39</f>
        <v>42</v>
      </c>
      <c r="D43" s="56">
        <f>'detail Etab_ 45'!D39</f>
        <v>57</v>
      </c>
      <c r="E43" s="56">
        <f>'detail Etab_ 45'!E39</f>
        <v>54</v>
      </c>
      <c r="F43" s="56">
        <f>'detail Etab_ 45'!F39</f>
        <v>43</v>
      </c>
      <c r="G43" s="56">
        <f t="shared" si="0"/>
        <v>-11</v>
      </c>
      <c r="H43" s="57">
        <f t="shared" si="1"/>
        <v>-20.37037037037037</v>
      </c>
    </row>
    <row r="44" spans="1:8" x14ac:dyDescent="0.25">
      <c r="A44" s="4" t="s">
        <v>34</v>
      </c>
      <c r="B44" s="5">
        <f>'detail Etab_ 37'!B32+'detail Etab_ 45'!B40</f>
        <v>81</v>
      </c>
      <c r="C44" s="5">
        <f>'detail Etab_ 37'!C32+'detail Etab_ 45'!C40</f>
        <v>89</v>
      </c>
      <c r="D44" s="5">
        <f>'detail Etab_ 37'!D32+'detail Etab_ 45'!D40</f>
        <v>78</v>
      </c>
      <c r="E44" s="5">
        <f>'detail Etab_ 37'!E32+'detail Etab_ 45'!E40</f>
        <v>92</v>
      </c>
      <c r="F44" s="5">
        <f>'detail Etab_ 37'!F32+'detail Etab_ 45'!F40</f>
        <v>80</v>
      </c>
      <c r="G44" s="5">
        <f t="shared" si="0"/>
        <v>-12</v>
      </c>
      <c r="H44" s="10">
        <f t="shared" si="1"/>
        <v>-13.043478260869565</v>
      </c>
    </row>
    <row r="45" spans="1:8" x14ac:dyDescent="0.25">
      <c r="A45" s="58" t="s">
        <v>37</v>
      </c>
      <c r="B45" s="59">
        <f>'detail Etab_ 37'!B33+'detail Etab_ 45'!B41</f>
        <v>81</v>
      </c>
      <c r="C45" s="59">
        <f>'detail Etab_ 37'!C33+'detail Etab_ 45'!C41</f>
        <v>83</v>
      </c>
      <c r="D45" s="59">
        <f>'detail Etab_ 37'!D33+'detail Etab_ 45'!D41</f>
        <v>91</v>
      </c>
      <c r="E45" s="59">
        <f>'detail Etab_ 37'!E33+'detail Etab_ 45'!E41</f>
        <v>80</v>
      </c>
      <c r="F45" s="59">
        <f>'detail Etab_ 37'!F33+'detail Etab_ 45'!F41</f>
        <v>96</v>
      </c>
      <c r="G45" s="59">
        <f t="shared" si="0"/>
        <v>16</v>
      </c>
      <c r="H45" s="60">
        <f t="shared" si="1"/>
        <v>20</v>
      </c>
    </row>
    <row r="46" spans="1:8" x14ac:dyDescent="0.25">
      <c r="A46" s="52" t="s">
        <v>55</v>
      </c>
      <c r="B46" s="53">
        <f>SUM(B43:B45)</f>
        <v>212</v>
      </c>
      <c r="C46" s="53">
        <f>SUM(C43:C45)</f>
        <v>214</v>
      </c>
      <c r="D46" s="53">
        <f>SUM(D43:D45)</f>
        <v>226</v>
      </c>
      <c r="E46" s="53">
        <f>SUM(E43:E45)</f>
        <v>226</v>
      </c>
      <c r="F46" s="53">
        <f>SUM(F43:F45)</f>
        <v>219</v>
      </c>
      <c r="G46" s="53">
        <f t="shared" si="0"/>
        <v>-7</v>
      </c>
      <c r="H46" s="54">
        <f t="shared" si="1"/>
        <v>-3.0973451327433628</v>
      </c>
    </row>
    <row r="47" spans="1:8" x14ac:dyDescent="0.25">
      <c r="A47" s="15" t="s">
        <v>31</v>
      </c>
      <c r="B47" s="16">
        <f t="shared" ref="B47:E47" si="4">B27+B28+B29+B34+B37+B41+B42+B46</f>
        <v>16058</v>
      </c>
      <c r="C47" s="16">
        <f t="shared" si="4"/>
        <v>16172</v>
      </c>
      <c r="D47" s="16">
        <f t="shared" si="4"/>
        <v>15544</v>
      </c>
      <c r="E47" s="16">
        <f t="shared" si="4"/>
        <v>15538</v>
      </c>
      <c r="F47" s="16">
        <f t="shared" ref="F47" si="5">F27+F28+F29+F34+F37+F41+F42+F46</f>
        <v>15531</v>
      </c>
      <c r="G47" s="16">
        <f t="shared" si="0"/>
        <v>-7</v>
      </c>
      <c r="H47" s="17">
        <f t="shared" si="1"/>
        <v>-4.5050843094349334E-2</v>
      </c>
    </row>
    <row r="48" spans="1:8" x14ac:dyDescent="0.25">
      <c r="A48" s="31" t="s">
        <v>5</v>
      </c>
      <c r="B48" s="32">
        <f>'detail Etab_ 37'!B36</f>
        <v>58</v>
      </c>
      <c r="C48" s="32">
        <f>'detail Etab_ 37'!C36</f>
        <v>51</v>
      </c>
      <c r="D48" s="32">
        <f>'detail Etab_ 37'!D36</f>
        <v>50</v>
      </c>
      <c r="E48" s="32">
        <f>'detail Etab_ 37'!E36</f>
        <v>56</v>
      </c>
      <c r="F48" s="32">
        <f>'detail Etab_ 37'!F36</f>
        <v>44</v>
      </c>
      <c r="G48" s="32">
        <f t="shared" si="0"/>
        <v>-12</v>
      </c>
      <c r="H48" s="36">
        <f t="shared" si="1"/>
        <v>-21.428571428571427</v>
      </c>
    </row>
    <row r="49" spans="1:8" x14ac:dyDescent="0.25">
      <c r="A49" s="31" t="s">
        <v>6</v>
      </c>
      <c r="B49" s="32">
        <f>'detail Etab_ 37'!B37</f>
        <v>43</v>
      </c>
      <c r="C49" s="32">
        <f>'detail Etab_ 37'!C37</f>
        <v>59</v>
      </c>
      <c r="D49" s="32">
        <f>'detail Etab_ 37'!D37</f>
        <v>53</v>
      </c>
      <c r="E49" s="32">
        <f>'detail Etab_ 37'!E37</f>
        <v>54</v>
      </c>
      <c r="F49" s="32">
        <f>'detail Etab_ 37'!F37</f>
        <v>58</v>
      </c>
      <c r="G49" s="32">
        <f t="shared" si="0"/>
        <v>4</v>
      </c>
      <c r="H49" s="36">
        <f t="shared" si="1"/>
        <v>7.4074074074074066</v>
      </c>
    </row>
    <row r="50" spans="1:8" x14ac:dyDescent="0.25">
      <c r="A50" s="31" t="s">
        <v>7</v>
      </c>
      <c r="B50" s="32">
        <f>'detail Etab_ 37'!B38</f>
        <v>57</v>
      </c>
      <c r="C50" s="32">
        <f>'detail Etab_ 37'!C38</f>
        <v>45</v>
      </c>
      <c r="D50" s="32">
        <f>'detail Etab_ 37'!D38</f>
        <v>57</v>
      </c>
      <c r="E50" s="32">
        <f>'detail Etab_ 37'!E38</f>
        <v>52</v>
      </c>
      <c r="F50" s="32">
        <f>'detail Etab_ 37'!F38</f>
        <v>58</v>
      </c>
      <c r="G50" s="32">
        <f t="shared" si="0"/>
        <v>6</v>
      </c>
      <c r="H50" s="36">
        <f t="shared" si="1"/>
        <v>11.538461538461538</v>
      </c>
    </row>
    <row r="51" spans="1:8" x14ac:dyDescent="0.25">
      <c r="A51" s="31" t="s">
        <v>8</v>
      </c>
      <c r="B51" s="32">
        <f>'detail Etab_  18'!B33+'detail Etab_ 28'!B35+'detail Etab_ 36'!B37+'detail Etab_ 37'!B39+'detail Etab_ 41'!B28</f>
        <v>203</v>
      </c>
      <c r="C51" s="32">
        <f>'detail Etab_  18'!C33+'detail Etab_ 28'!C35+'detail Etab_ 36'!C37+'detail Etab_ 37'!C39+'detail Etab_ 41'!C28</f>
        <v>198</v>
      </c>
      <c r="D51" s="32">
        <f>'detail Etab_  18'!D33+'detail Etab_ 28'!D35+'detail Etab_ 36'!D37+'detail Etab_ 37'!D39+'detail Etab_ 41'!D28</f>
        <v>216</v>
      </c>
      <c r="E51" s="32">
        <f>'detail Etab_  18'!E33+'detail Etab_ 28'!E35+'detail Etab_ 36'!E37+'detail Etab_ 37'!E39+'detail Etab_ 41'!E28</f>
        <v>231</v>
      </c>
      <c r="F51" s="32">
        <f>'detail Etab_  18'!F33+'detail Etab_ 28'!F35+'detail Etab_ 36'!F37+'detail Etab_ 37'!F39+'detail Etab_ 41'!F28</f>
        <v>233</v>
      </c>
      <c r="G51" s="32">
        <f t="shared" si="0"/>
        <v>2</v>
      </c>
      <c r="H51" s="36">
        <f t="shared" si="1"/>
        <v>0.86580086580086579</v>
      </c>
    </row>
    <row r="52" spans="1:8" s="95" customFormat="1" x14ac:dyDescent="0.25">
      <c r="A52" s="4" t="s">
        <v>11</v>
      </c>
      <c r="B52" s="32">
        <f>'detail Etab_ 28'!B36+'detail Etab_ 36'!B38+'detail Etab_ 37'!B40</f>
        <v>10</v>
      </c>
      <c r="C52" s="32">
        <f>'detail Etab_ 28'!C36+'detail Etab_ 36'!C38+'detail Etab_ 37'!C40</f>
        <v>9</v>
      </c>
      <c r="D52" s="32">
        <f>'detail Etab_ 28'!D36+'detail Etab_ 36'!D38+'detail Etab_ 37'!D40</f>
        <v>18</v>
      </c>
      <c r="E52" s="32">
        <f>'detail Etab_ 28'!E36+'detail Etab_ 36'!E38+'detail Etab_ 37'!E40</f>
        <v>15</v>
      </c>
      <c r="F52" s="32">
        <f>'detail Etab_ 28'!F36+'detail Etab_ 36'!F38+'detail Etab_ 37'!F40</f>
        <v>32</v>
      </c>
      <c r="G52" s="32">
        <f t="shared" si="0"/>
        <v>17</v>
      </c>
      <c r="H52" s="36"/>
    </row>
    <row r="53" spans="1:8" x14ac:dyDescent="0.25">
      <c r="A53" s="18" t="s">
        <v>51</v>
      </c>
      <c r="B53" s="19">
        <f>SUM(B48:B51)</f>
        <v>361</v>
      </c>
      <c r="C53" s="19">
        <f>SUM(C48:C51)</f>
        <v>353</v>
      </c>
      <c r="D53" s="19">
        <f>SUM(D48:D51)</f>
        <v>376</v>
      </c>
      <c r="E53" s="19">
        <f>SUM(E48:E52)</f>
        <v>408</v>
      </c>
      <c r="F53" s="19">
        <f>SUM(F48:F52)</f>
        <v>425</v>
      </c>
      <c r="G53" s="19">
        <f t="shared" si="0"/>
        <v>17</v>
      </c>
      <c r="H53" s="20">
        <f t="shared" si="1"/>
        <v>4.1666666666666661</v>
      </c>
    </row>
    <row r="54" spans="1:8" x14ac:dyDescent="0.25">
      <c r="A54" s="4" t="s">
        <v>20</v>
      </c>
      <c r="B54" s="49">
        <f>'detail Etab_  18'!B34+'detail Etab_ 28'!B37+'detail Etab_ 36'!B39+'detail Etab_ 41'!B29</f>
        <v>135</v>
      </c>
      <c r="C54" s="49">
        <f>'detail Etab_  18'!C34+'detail Etab_ 28'!C37+'detail Etab_ 36'!C39+'detail Etab_ 41'!C29</f>
        <v>127</v>
      </c>
      <c r="D54" s="49">
        <f>'detail Etab_  18'!D34+'detail Etab_ 28'!D37+'detail Etab_ 36'!D39+'detail Etab_ 41'!D29+'detail Etab_ 37'!D41</f>
        <v>155</v>
      </c>
      <c r="E54" s="49">
        <f>'detail Etab_  18'!E34+'detail Etab_ 28'!E37+'detail Etab_ 36'!E39+'detail Etab_ 41'!E29+'detail Etab_ 37'!E41</f>
        <v>160</v>
      </c>
      <c r="F54" s="49">
        <f>'detail Etab_  18'!F34+'detail Etab_ 28'!F37+'detail Etab_ 36'!F39+'detail Etab_ 41'!F29+'detail Etab_ 37'!F41</f>
        <v>166</v>
      </c>
      <c r="G54" s="49">
        <f t="shared" si="0"/>
        <v>6</v>
      </c>
      <c r="H54" s="50">
        <f t="shared" si="1"/>
        <v>3.75</v>
      </c>
    </row>
    <row r="55" spans="1:8" x14ac:dyDescent="0.25">
      <c r="A55" s="4" t="s">
        <v>21</v>
      </c>
      <c r="B55" s="49">
        <f>'detail Etab_  18'!B35+'detail Etab_ 28'!B38+'detail Etab_ 36'!B40+'detail Etab_ 41'!B30</f>
        <v>130</v>
      </c>
      <c r="C55" s="49">
        <f>'detail Etab_  18'!C35+'detail Etab_ 28'!C38+'detail Etab_ 36'!C40+'detail Etab_ 41'!C30</f>
        <v>121</v>
      </c>
      <c r="D55" s="49">
        <f>'detail Etab_  18'!D35+'detail Etab_ 28'!D38+'detail Etab_ 36'!D40+'detail Etab_ 41'!D30+'detail Etab_ 37'!D42</f>
        <v>135</v>
      </c>
      <c r="E55" s="49">
        <f>'detail Etab_  18'!E35+'detail Etab_ 28'!E38+'detail Etab_ 36'!E40+'detail Etab_ 41'!E30+'detail Etab_ 37'!E42</f>
        <v>126</v>
      </c>
      <c r="F55" s="49">
        <f>'detail Etab_  18'!F35+'detail Etab_ 28'!F38+'detail Etab_ 36'!F40+'detail Etab_ 41'!F30+'detail Etab_ 37'!F42</f>
        <v>139</v>
      </c>
      <c r="G55" s="49">
        <f t="shared" si="0"/>
        <v>13</v>
      </c>
      <c r="H55" s="50">
        <f t="shared" si="1"/>
        <v>10.317460317460316</v>
      </c>
    </row>
    <row r="56" spans="1:8" x14ac:dyDescent="0.25">
      <c r="A56" s="18" t="s">
        <v>22</v>
      </c>
      <c r="B56" s="26">
        <f>SUM(B54:B55)</f>
        <v>265</v>
      </c>
      <c r="C56" s="26">
        <f>SUM(C54:C55)</f>
        <v>248</v>
      </c>
      <c r="D56" s="26">
        <f>SUM(D54:D55)</f>
        <v>290</v>
      </c>
      <c r="E56" s="26">
        <f>SUM(E54:E55)</f>
        <v>286</v>
      </c>
      <c r="F56" s="26">
        <f>SUM(F54:F55)</f>
        <v>305</v>
      </c>
      <c r="G56" s="26">
        <f t="shared" si="0"/>
        <v>19</v>
      </c>
      <c r="H56" s="27">
        <f t="shared" si="1"/>
        <v>6.6433566433566433</v>
      </c>
    </row>
    <row r="57" spans="1:8" x14ac:dyDescent="0.25">
      <c r="A57" s="4" t="s">
        <v>24</v>
      </c>
      <c r="B57" s="49">
        <f>'detail Etab_ 36'!B42+'detail Etab_  18'!B37</f>
        <v>10</v>
      </c>
      <c r="C57" s="49">
        <f>'detail Etab_ 36'!C42+'detail Etab_  18'!C37</f>
        <v>8</v>
      </c>
      <c r="D57" s="49">
        <f>'detail Etab_ 36'!D42+'detail Etab_  18'!D37</f>
        <v>7</v>
      </c>
      <c r="E57" s="49">
        <f>'detail Etab_ 36'!E42+'detail Etab_  18'!E37</f>
        <v>14</v>
      </c>
      <c r="F57" s="49">
        <f>'detail Etab_ 36'!F42+'detail Etab_  18'!F37</f>
        <v>8</v>
      </c>
      <c r="G57" s="49">
        <f t="shared" si="0"/>
        <v>-6</v>
      </c>
      <c r="H57" s="50">
        <f t="shared" si="1"/>
        <v>-42.857142857142854</v>
      </c>
    </row>
    <row r="58" spans="1:8" x14ac:dyDescent="0.25">
      <c r="A58" s="4" t="s">
        <v>25</v>
      </c>
      <c r="B58" s="49">
        <f>'detail Etab_ 36'!B43+'detail Etab_  18'!B38</f>
        <v>14</v>
      </c>
      <c r="C58" s="49">
        <f>'detail Etab_ 36'!C43+'detail Etab_  18'!C38</f>
        <v>9</v>
      </c>
      <c r="D58" s="49">
        <f>'detail Etab_ 36'!D43+'detail Etab_  18'!D38</f>
        <v>7</v>
      </c>
      <c r="E58" s="49">
        <f>'detail Etab_ 36'!E43+'detail Etab_  18'!E38</f>
        <v>4</v>
      </c>
      <c r="F58" s="49">
        <f>'detail Etab_ 36'!F43+'detail Etab_  18'!F38</f>
        <v>10</v>
      </c>
      <c r="G58" s="49">
        <f t="shared" si="0"/>
        <v>6</v>
      </c>
      <c r="H58" s="50">
        <f t="shared" si="1"/>
        <v>150</v>
      </c>
    </row>
    <row r="59" spans="1:8" x14ac:dyDescent="0.25">
      <c r="A59" s="18" t="s">
        <v>26</v>
      </c>
      <c r="B59" s="26">
        <f>SUM(B57:B58)</f>
        <v>24</v>
      </c>
      <c r="C59" s="26">
        <f>SUM(C57:C58)</f>
        <v>17</v>
      </c>
      <c r="D59" s="26">
        <f>SUM(D57:D58)</f>
        <v>14</v>
      </c>
      <c r="E59" s="26">
        <f>SUM(E57:E58)</f>
        <v>18</v>
      </c>
      <c r="F59" s="26">
        <f>SUM(F57:F58)</f>
        <v>18</v>
      </c>
      <c r="G59" s="26">
        <f t="shared" si="0"/>
        <v>0</v>
      </c>
      <c r="H59" s="27">
        <f t="shared" si="1"/>
        <v>0</v>
      </c>
    </row>
    <row r="60" spans="1:8" x14ac:dyDescent="0.25">
      <c r="A60" s="4" t="s">
        <v>27</v>
      </c>
      <c r="B60" s="49">
        <f>'detail Etab_  18'!B40+'detail Etab_ 28'!B40+'detail Etab_ 36'!B45+'detail Etab_ 37'!B44+'detail Etab_ 41'!B32+'detail Etab_ 45'!B44</f>
        <v>1206</v>
      </c>
      <c r="C60" s="49">
        <f>'detail Etab_  18'!C40+'detail Etab_ 28'!C40+'detail Etab_ 36'!C45+'detail Etab_ 37'!C44+'detail Etab_ 41'!C32+'detail Etab_ 45'!C44</f>
        <v>1184</v>
      </c>
      <c r="D60" s="49">
        <f>'detail Etab_  18'!D40+'detail Etab_ 28'!D40+'detail Etab_ 36'!D45+'detail Etab_ 37'!D44+'detail Etab_ 41'!D32+'detail Etab_ 45'!D44</f>
        <v>1321</v>
      </c>
      <c r="E60" s="49">
        <f>'detail Etab_  18'!E40+'detail Etab_ 28'!E40+'detail Etab_ 36'!E45+'detail Etab_ 37'!E44+'detail Etab_ 41'!E32+'detail Etab_ 45'!E44</f>
        <v>1336</v>
      </c>
      <c r="F60" s="49">
        <f>'detail Etab_  18'!F40+'detail Etab_ 28'!F40+'detail Etab_ 36'!F45+'detail Etab_ 37'!F44+'detail Etab_ 41'!F32+'detail Etab_ 45'!F44</f>
        <v>1333</v>
      </c>
      <c r="G60" s="49">
        <f t="shared" si="0"/>
        <v>-3</v>
      </c>
      <c r="H60" s="50">
        <f t="shared" si="1"/>
        <v>-0.22455089820359281</v>
      </c>
    </row>
    <row r="61" spans="1:8" x14ac:dyDescent="0.25">
      <c r="A61" s="4" t="s">
        <v>28</v>
      </c>
      <c r="B61" s="49">
        <f>'detail Etab_  18'!B41+'detail Etab_ 28'!B41+'detail Etab_ 36'!B46+'detail Etab_ 37'!B45+'detail Etab_ 41'!B33+'detail Etab_ 45'!B45</f>
        <v>1088</v>
      </c>
      <c r="C61" s="49">
        <f>'detail Etab_  18'!C41+'detail Etab_ 28'!C41+'detail Etab_ 36'!C46+'detail Etab_ 37'!C45+'detail Etab_ 41'!C33+'detail Etab_ 45'!C45</f>
        <v>1136</v>
      </c>
      <c r="D61" s="49">
        <f>'detail Etab_  18'!D41+'detail Etab_ 28'!D41+'detail Etab_ 36'!D46+'detail Etab_ 37'!D45+'detail Etab_ 41'!D33+'detail Etab_ 45'!D45</f>
        <v>1265</v>
      </c>
      <c r="E61" s="49">
        <f>'detail Etab_  18'!E41+'detail Etab_ 28'!E41+'detail Etab_ 36'!E46+'detail Etab_ 37'!E45+'detail Etab_ 41'!E33+'detail Etab_ 45'!E45</f>
        <v>1249</v>
      </c>
      <c r="F61" s="49">
        <f>'detail Etab_  18'!F41+'detail Etab_ 28'!F41+'detail Etab_ 36'!F46+'detail Etab_ 37'!F45+'detail Etab_ 41'!F33+'detail Etab_ 45'!F45</f>
        <v>1264</v>
      </c>
      <c r="G61" s="49">
        <f t="shared" si="0"/>
        <v>15</v>
      </c>
      <c r="H61" s="50">
        <f t="shared" si="1"/>
        <v>1.200960768614892</v>
      </c>
    </row>
    <row r="62" spans="1:8" x14ac:dyDescent="0.25">
      <c r="A62" s="4" t="s">
        <v>29</v>
      </c>
      <c r="B62" s="49">
        <f>'detail Etab_  18'!B42+'detail Etab_ 28'!B42+'detail Etab_ 36'!B47+'detail Etab_ 37'!B46+'detail Etab_ 41'!B34+'detail Etab_ 45'!B46</f>
        <v>951</v>
      </c>
      <c r="C62" s="49">
        <f>'detail Etab_  18'!C42+'detail Etab_ 28'!C42+'detail Etab_ 36'!C47+'detail Etab_ 37'!C46+'detail Etab_ 41'!C34+'detail Etab_ 45'!C46</f>
        <v>1017</v>
      </c>
      <c r="D62" s="49">
        <f>'detail Etab_  18'!D42+'detail Etab_ 28'!D42+'detail Etab_ 36'!D47+'detail Etab_ 37'!D46+'detail Etab_ 41'!D34+'detail Etab_ 45'!D46</f>
        <v>1229</v>
      </c>
      <c r="E62" s="49">
        <f>'detail Etab_  18'!E42+'detail Etab_ 28'!E42+'detail Etab_ 36'!E47+'detail Etab_ 37'!E46+'detail Etab_ 41'!E34+'detail Etab_ 45'!E46</f>
        <v>1156</v>
      </c>
      <c r="F62" s="49">
        <f>'detail Etab_  18'!F42+'detail Etab_ 28'!F42+'detail Etab_ 36'!F47+'detail Etab_ 37'!F46+'detail Etab_ 41'!F34+'detail Etab_ 45'!F46</f>
        <v>1153</v>
      </c>
      <c r="G62" s="49">
        <f t="shared" si="0"/>
        <v>-3</v>
      </c>
      <c r="H62" s="50">
        <f t="shared" si="1"/>
        <v>-0.25951557093425603</v>
      </c>
    </row>
    <row r="63" spans="1:8" x14ac:dyDescent="0.25">
      <c r="A63" s="18" t="s">
        <v>41</v>
      </c>
      <c r="B63" s="26">
        <f>SUM(B60:B62)</f>
        <v>3245</v>
      </c>
      <c r="C63" s="26">
        <f>SUM(C60:C62)</f>
        <v>3337</v>
      </c>
      <c r="D63" s="26">
        <f>SUM(D60:D62)</f>
        <v>3815</v>
      </c>
      <c r="E63" s="26">
        <f>SUM(E60:E62)</f>
        <v>3741</v>
      </c>
      <c r="F63" s="26">
        <f>SUM(F60:F62)</f>
        <v>3750</v>
      </c>
      <c r="G63" s="26">
        <f t="shared" si="0"/>
        <v>9</v>
      </c>
      <c r="H63" s="27">
        <f t="shared" si="1"/>
        <v>0.24057738572574178</v>
      </c>
    </row>
    <row r="64" spans="1:8" x14ac:dyDescent="0.25">
      <c r="A64" s="6" t="s">
        <v>30</v>
      </c>
      <c r="B64" s="26">
        <f>'detail Etab_ 41'!B36</f>
        <v>12</v>
      </c>
      <c r="C64" s="26">
        <f>'detail Etab_ 41'!C36</f>
        <v>12</v>
      </c>
      <c r="D64" s="26">
        <f>'detail Etab_ 41'!D36+'detail Etab_ 37'!D48</f>
        <v>18</v>
      </c>
      <c r="E64" s="26">
        <f>'detail Etab_ 41'!E36+'detail Etab_ 37'!E48</f>
        <v>21</v>
      </c>
      <c r="F64" s="26">
        <f>'detail Etab_ 41'!F36+'detail Etab_ 37'!F48</f>
        <v>20</v>
      </c>
      <c r="G64" s="26">
        <f t="shared" si="0"/>
        <v>-1</v>
      </c>
      <c r="H64" s="27">
        <f t="shared" si="1"/>
        <v>-4.7619047619047619</v>
      </c>
    </row>
    <row r="65" spans="1:8" x14ac:dyDescent="0.25">
      <c r="A65" s="4" t="s">
        <v>32</v>
      </c>
      <c r="B65" s="5">
        <f>'detail Etab_  18'!B44+'detail Etab_ 28'!B44+'detail Etab_ 36'!B49+'detail Etab_ 37'!B49+'detail Etab_ 41'!B37+'detail Etab_ 45'!B48</f>
        <v>17789</v>
      </c>
      <c r="C65" s="5">
        <f>'detail Etab_  18'!C44+'detail Etab_ 28'!C44+'detail Etab_ 36'!C49+'detail Etab_ 37'!C49+'detail Etab_ 41'!C37+'detail Etab_ 45'!C48</f>
        <v>17937</v>
      </c>
      <c r="D65" s="5">
        <f>'detail Etab_  18'!D44+'detail Etab_ 28'!D44+'detail Etab_ 36'!D49+'detail Etab_ 37'!D49+'detail Etab_ 41'!D37+'detail Etab_ 45'!D48</f>
        <v>17879</v>
      </c>
      <c r="E65" s="5">
        <f>'detail Etab_  18'!E44+'detail Etab_ 28'!E44+'detail Etab_ 36'!E49+'detail Etab_ 37'!E49+'detail Etab_ 41'!E37+'detail Etab_ 45'!E48</f>
        <v>17795</v>
      </c>
      <c r="F65" s="5">
        <f>'detail Etab_  18'!F44+'detail Etab_ 28'!F44+'detail Etab_ 36'!F49+'detail Etab_ 37'!F49+'detail Etab_ 41'!F37+'detail Etab_ 45'!F48</f>
        <v>17329</v>
      </c>
      <c r="G65" s="5">
        <f t="shared" si="0"/>
        <v>-466</v>
      </c>
      <c r="H65" s="10">
        <f t="shared" si="1"/>
        <v>-2.6187131216633888</v>
      </c>
    </row>
    <row r="66" spans="1:8" x14ac:dyDescent="0.25">
      <c r="A66" s="4" t="s">
        <v>33</v>
      </c>
      <c r="B66" s="5">
        <f>'detail Etab_  18'!B45+'detail Etab_ 28'!B45+'detail Etab_ 36'!B50+'detail Etab_ 37'!B50+'detail Etab_ 41'!B38+'detail Etab_ 45'!B49</f>
        <v>11159</v>
      </c>
      <c r="C66" s="5">
        <f>'detail Etab_  18'!C45+'detail Etab_ 28'!C45+'detail Etab_ 36'!C50+'detail Etab_ 37'!C50+'detail Etab_ 41'!C38+'detail Etab_ 45'!C49</f>
        <v>11700</v>
      </c>
      <c r="D66" s="5">
        <f>'detail Etab_  18'!D45+'detail Etab_ 28'!D45+'detail Etab_ 36'!D50+'detail Etab_ 37'!D50+'detail Etab_ 41'!D38+'detail Etab_ 45'!D49</f>
        <v>11832</v>
      </c>
      <c r="E66" s="5">
        <f>'detail Etab_  18'!E45+'detail Etab_ 28'!E45+'detail Etab_ 36'!E50+'detail Etab_ 37'!E50+'detail Etab_ 41'!E38+'detail Etab_ 45'!E49</f>
        <v>11715</v>
      </c>
      <c r="F66" s="5">
        <f>'detail Etab_  18'!F45+'detail Etab_ 28'!F45+'detail Etab_ 36'!F50+'detail Etab_ 37'!F50+'detail Etab_ 41'!F38+'detail Etab_ 45'!F49</f>
        <v>11831</v>
      </c>
      <c r="G66" s="5">
        <f t="shared" si="0"/>
        <v>116</v>
      </c>
      <c r="H66" s="10">
        <f t="shared" si="1"/>
        <v>0.99018352539479304</v>
      </c>
    </row>
    <row r="67" spans="1:8" x14ac:dyDescent="0.25">
      <c r="A67" s="4" t="s">
        <v>34</v>
      </c>
      <c r="B67" s="5">
        <f>'detail Etab_  18'!B46+'detail Etab_ 28'!B46+'detail Etab_ 36'!B51+'detail Etab_ 37'!B51+'detail Etab_ 41'!B39+'detail Etab_ 45'!B50</f>
        <v>4467</v>
      </c>
      <c r="C67" s="5">
        <f>'detail Etab_  18'!C46+'detail Etab_ 28'!C46+'detail Etab_ 36'!C51+'detail Etab_ 37'!C51+'detail Etab_ 41'!C39+'detail Etab_ 45'!C50</f>
        <v>4792</v>
      </c>
      <c r="D67" s="5">
        <f>'detail Etab_  18'!D46+'detail Etab_ 28'!D46+'detail Etab_ 36'!D51+'detail Etab_ 37'!D51+'detail Etab_ 41'!D39+'detail Etab_ 45'!D50</f>
        <v>4789</v>
      </c>
      <c r="E67" s="5">
        <f>'detail Etab_  18'!E46+'detail Etab_ 28'!E46+'detail Etab_ 36'!E51+'detail Etab_ 37'!E51+'detail Etab_ 41'!E39+'detail Etab_ 45'!E50</f>
        <v>4867</v>
      </c>
      <c r="F67" s="5">
        <f>'detail Etab_  18'!F46+'detail Etab_ 28'!F46+'detail Etab_ 36'!F51+'detail Etab_ 37'!F51+'detail Etab_ 41'!F39+'detail Etab_ 45'!F50</f>
        <v>4723</v>
      </c>
      <c r="G67" s="5">
        <f t="shared" ref="G67:G73" si="6">F67-E67</f>
        <v>-144</v>
      </c>
      <c r="H67" s="10">
        <f t="shared" ref="H67:H73" si="7">G67/E67*100</f>
        <v>-2.9587014588041916</v>
      </c>
    </row>
    <row r="68" spans="1:8" x14ac:dyDescent="0.25">
      <c r="A68" s="18" t="s">
        <v>35</v>
      </c>
      <c r="B68" s="19">
        <f>SUM(B66:B67)</f>
        <v>15626</v>
      </c>
      <c r="C68" s="19">
        <f>SUM(C66:C67)</f>
        <v>16492</v>
      </c>
      <c r="D68" s="19">
        <f>SUM(D66:D67)</f>
        <v>16621</v>
      </c>
      <c r="E68" s="19">
        <f>SUM(E66:E67)</f>
        <v>16582</v>
      </c>
      <c r="F68" s="19">
        <f>SUM(F66:F67)</f>
        <v>16554</v>
      </c>
      <c r="G68" s="19">
        <f t="shared" si="6"/>
        <v>-28</v>
      </c>
      <c r="H68" s="20">
        <f t="shared" si="7"/>
        <v>-0.16885779761186831</v>
      </c>
    </row>
    <row r="69" spans="1:8" x14ac:dyDescent="0.25">
      <c r="A69" s="4" t="s">
        <v>36</v>
      </c>
      <c r="B69" s="5">
        <f>'detail Etab_  18'!B48+'detail Etab_ 28'!B48+'detail Etab_ 36'!B53+'detail Etab_ 37'!B53+'detail Etab_ 41'!B41+'detail Etab_ 45'!B52</f>
        <v>10657</v>
      </c>
      <c r="C69" s="5">
        <f>'detail Etab_  18'!C48+'detail Etab_ 28'!C48+'detail Etab_ 36'!C53+'detail Etab_ 37'!C53+'detail Etab_ 41'!C41+'detail Etab_ 45'!C52</f>
        <v>11304</v>
      </c>
      <c r="D69" s="5">
        <f>'detail Etab_  18'!D48+'detail Etab_ 28'!D48+'detail Etab_ 36'!D53+'detail Etab_ 37'!D53+'detail Etab_ 41'!D41+'detail Etab_ 45'!D52</f>
        <v>11837</v>
      </c>
      <c r="E69" s="5">
        <f>'detail Etab_  18'!E48+'detail Etab_ 28'!E48+'detail Etab_ 36'!E53+'detail Etab_ 37'!E53+'detail Etab_ 41'!E41+'detail Etab_ 45'!E52</f>
        <v>11926</v>
      </c>
      <c r="F69" s="5">
        <f>'detail Etab_  18'!F48+'detail Etab_ 28'!F48+'detail Etab_ 36'!F53+'detail Etab_ 37'!F53+'detail Etab_ 41'!F41+'detail Etab_ 45'!F52</f>
        <v>11814</v>
      </c>
      <c r="G69" s="5">
        <f t="shared" si="6"/>
        <v>-112</v>
      </c>
      <c r="H69" s="10">
        <f t="shared" si="7"/>
        <v>-0.93912460171054846</v>
      </c>
    </row>
    <row r="70" spans="1:8" x14ac:dyDescent="0.25">
      <c r="A70" s="4" t="s">
        <v>37</v>
      </c>
      <c r="B70" s="5">
        <f>'detail Etab_  18'!B49+'detail Etab_ 28'!B49+'detail Etab_ 36'!B54+'detail Etab_ 37'!B54+'detail Etab_ 41'!B42+'detail Etab_ 45'!B53</f>
        <v>4158</v>
      </c>
      <c r="C70" s="5">
        <f>'detail Etab_  18'!C49+'detail Etab_ 28'!C49+'detail Etab_ 36'!C54+'detail Etab_ 37'!C54+'detail Etab_ 41'!C42+'detail Etab_ 45'!C53</f>
        <v>4449</v>
      </c>
      <c r="D70" s="5">
        <f>'detail Etab_  18'!D49+'detail Etab_ 28'!D49+'detail Etab_ 36'!D54+'detail Etab_ 37'!D54+'detail Etab_ 41'!D42+'detail Etab_ 45'!D53</f>
        <v>4769</v>
      </c>
      <c r="E70" s="5">
        <f>'detail Etab_  18'!E49+'detail Etab_ 28'!E49+'detail Etab_ 36'!E54+'detail Etab_ 37'!E54+'detail Etab_ 41'!E42+'detail Etab_ 45'!E53</f>
        <v>4752</v>
      </c>
      <c r="F70" s="5">
        <f>'detail Etab_  18'!F49+'detail Etab_ 28'!F49+'detail Etab_ 36'!F54+'detail Etab_ 37'!F54+'detail Etab_ 41'!F42+'detail Etab_ 45'!F53</f>
        <v>4944</v>
      </c>
      <c r="G70" s="5">
        <f t="shared" si="6"/>
        <v>192</v>
      </c>
      <c r="H70" s="10">
        <f t="shared" si="7"/>
        <v>4.0404040404040407</v>
      </c>
    </row>
    <row r="71" spans="1:8" x14ac:dyDescent="0.25">
      <c r="A71" s="18" t="s">
        <v>38</v>
      </c>
      <c r="B71" s="19">
        <f>SUM(B69:B70)</f>
        <v>14815</v>
      </c>
      <c r="C71" s="19">
        <f>SUM(C69:C70)</f>
        <v>15753</v>
      </c>
      <c r="D71" s="19">
        <f>SUM(D69:D70)</f>
        <v>16606</v>
      </c>
      <c r="E71" s="19">
        <f>SUM(E69:E70)</f>
        <v>16678</v>
      </c>
      <c r="F71" s="19">
        <f>SUM(F69:F70)</f>
        <v>16758</v>
      </c>
      <c r="G71" s="19">
        <f t="shared" si="6"/>
        <v>80</v>
      </c>
      <c r="H71" s="20">
        <f t="shared" si="7"/>
        <v>0.47967382180117518</v>
      </c>
    </row>
    <row r="72" spans="1:8" x14ac:dyDescent="0.25">
      <c r="A72" s="15" t="s">
        <v>54</v>
      </c>
      <c r="B72" s="16">
        <f>B53+B56+B59+B63+B64+B65+B68+B71</f>
        <v>52137</v>
      </c>
      <c r="C72" s="16">
        <f t="shared" ref="C72:F72" si="8">C53+C56+C59+C63+C64+C65+C68+C71</f>
        <v>54149</v>
      </c>
      <c r="D72" s="16">
        <f t="shared" si="8"/>
        <v>55619</v>
      </c>
      <c r="E72" s="16">
        <f t="shared" si="8"/>
        <v>55529</v>
      </c>
      <c r="F72" s="16">
        <f t="shared" si="8"/>
        <v>55159</v>
      </c>
      <c r="G72" s="16">
        <f t="shared" si="6"/>
        <v>-370</v>
      </c>
      <c r="H72" s="17">
        <f t="shared" si="7"/>
        <v>-0.66631850024311623</v>
      </c>
    </row>
    <row r="73" spans="1:8" ht="15.75" x14ac:dyDescent="0.25">
      <c r="A73" s="22" t="s">
        <v>40</v>
      </c>
      <c r="B73" s="23">
        <f>B72+B47+B17+B26</f>
        <v>175070</v>
      </c>
      <c r="C73" s="23">
        <f>C72+C47+C17+C26</f>
        <v>176895</v>
      </c>
      <c r="D73" s="23">
        <f>D72+D47+D17+D26</f>
        <v>178127</v>
      </c>
      <c r="E73" s="23">
        <f>E72+E47+E17+E26</f>
        <v>178283</v>
      </c>
      <c r="F73" s="23">
        <f>F72+F47+F17+F26</f>
        <v>178865</v>
      </c>
      <c r="G73" s="23">
        <f t="shared" si="6"/>
        <v>582</v>
      </c>
      <c r="H73" s="24">
        <f t="shared" si="7"/>
        <v>0.32644727764284875</v>
      </c>
    </row>
  </sheetData>
  <pageMargins left="0.70866141732283472" right="0.70866141732283472" top="0.25" bottom="0.25" header="0.17" footer="0.17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/>
  </sheetViews>
  <sheetFormatPr baseColWidth="10" defaultRowHeight="15" x14ac:dyDescent="0.25"/>
  <cols>
    <col min="1" max="1" width="24.28515625" customWidth="1"/>
    <col min="2" max="6" width="11.42578125" style="74" customWidth="1"/>
  </cols>
  <sheetData>
    <row r="1" spans="1:8" x14ac:dyDescent="0.25">
      <c r="A1" s="38" t="s">
        <v>42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79">
        <v>2784</v>
      </c>
      <c r="C3" s="79">
        <v>2838</v>
      </c>
      <c r="D3" s="79">
        <v>2734</v>
      </c>
      <c r="E3" s="79">
        <v>2856</v>
      </c>
      <c r="F3" s="79">
        <v>2905</v>
      </c>
      <c r="G3" s="5">
        <f>F3-E3</f>
        <v>49</v>
      </c>
      <c r="H3" s="10">
        <f>G3/E3*100</f>
        <v>1.715686274509804</v>
      </c>
    </row>
    <row r="4" spans="1:8" x14ac:dyDescent="0.25">
      <c r="A4" s="4" t="s">
        <v>6</v>
      </c>
      <c r="B4" s="79">
        <v>2900</v>
      </c>
      <c r="C4" s="79">
        <v>2763</v>
      </c>
      <c r="D4" s="79">
        <v>2815</v>
      </c>
      <c r="E4" s="79">
        <v>2722</v>
      </c>
      <c r="F4" s="79">
        <v>2806</v>
      </c>
      <c r="G4" s="5">
        <f t="shared" ref="G4:G38" si="0">F4-E4</f>
        <v>84</v>
      </c>
      <c r="H4" s="10">
        <f t="shared" ref="H4:H38" si="1">G4/E4*100</f>
        <v>3.0859662013225568</v>
      </c>
    </row>
    <row r="5" spans="1:8" x14ac:dyDescent="0.25">
      <c r="A5" s="4" t="s">
        <v>7</v>
      </c>
      <c r="B5" s="79">
        <v>2769</v>
      </c>
      <c r="C5" s="79">
        <v>2837</v>
      </c>
      <c r="D5" s="79">
        <v>2717</v>
      </c>
      <c r="E5" s="79">
        <v>2753</v>
      </c>
      <c r="F5" s="79">
        <v>2697</v>
      </c>
      <c r="G5" s="5">
        <f t="shared" si="0"/>
        <v>-56</v>
      </c>
      <c r="H5" s="10">
        <f t="shared" si="1"/>
        <v>-2.0341445695604796</v>
      </c>
    </row>
    <row r="6" spans="1:8" x14ac:dyDescent="0.25">
      <c r="A6" s="4" t="s">
        <v>8</v>
      </c>
      <c r="B6" s="79">
        <v>2864</v>
      </c>
      <c r="C6" s="79">
        <v>2721</v>
      </c>
      <c r="D6" s="79">
        <v>2796</v>
      </c>
      <c r="E6" s="79">
        <v>2723</v>
      </c>
      <c r="F6" s="79">
        <v>2760</v>
      </c>
      <c r="G6" s="5">
        <f t="shared" si="0"/>
        <v>37</v>
      </c>
      <c r="H6" s="10">
        <f t="shared" si="1"/>
        <v>1.3587954461990452</v>
      </c>
    </row>
    <row r="7" spans="1:8" x14ac:dyDescent="0.25">
      <c r="A7" s="12" t="s">
        <v>9</v>
      </c>
      <c r="B7" s="13">
        <f t="shared" ref="B7:F7" si="2">SUM(B3:B6)</f>
        <v>11317</v>
      </c>
      <c r="C7" s="13">
        <f t="shared" si="2"/>
        <v>11159</v>
      </c>
      <c r="D7" s="13">
        <f t="shared" si="2"/>
        <v>11062</v>
      </c>
      <c r="E7" s="13">
        <f t="shared" si="2"/>
        <v>11054</v>
      </c>
      <c r="F7" s="13">
        <f t="shared" si="2"/>
        <v>11168</v>
      </c>
      <c r="G7" s="13">
        <f t="shared" si="0"/>
        <v>114</v>
      </c>
      <c r="H7" s="14">
        <f t="shared" si="1"/>
        <v>1.0313008865569024</v>
      </c>
    </row>
    <row r="8" spans="1:8" x14ac:dyDescent="0.25">
      <c r="A8" s="4" t="s">
        <v>11</v>
      </c>
      <c r="B8" s="79">
        <v>146</v>
      </c>
      <c r="C8" s="79">
        <v>161</v>
      </c>
      <c r="D8" s="79">
        <v>171</v>
      </c>
      <c r="E8" s="79">
        <v>166</v>
      </c>
      <c r="F8" s="79">
        <v>186</v>
      </c>
      <c r="G8" s="5">
        <f t="shared" si="0"/>
        <v>20</v>
      </c>
      <c r="H8" s="10">
        <f t="shared" si="1"/>
        <v>12.048192771084338</v>
      </c>
    </row>
    <row r="9" spans="1:8" ht="17.25" customHeight="1" x14ac:dyDescent="0.25">
      <c r="A9" s="12" t="s">
        <v>12</v>
      </c>
      <c r="B9" s="13">
        <f>B7+B8</f>
        <v>11463</v>
      </c>
      <c r="C9" s="13">
        <f t="shared" ref="C9:F9" si="3">C7+C8</f>
        <v>11320</v>
      </c>
      <c r="D9" s="13">
        <f t="shared" si="3"/>
        <v>11233</v>
      </c>
      <c r="E9" s="13">
        <f t="shared" si="3"/>
        <v>11220</v>
      </c>
      <c r="F9" s="13">
        <f t="shared" si="3"/>
        <v>11354</v>
      </c>
      <c r="G9" s="13">
        <f t="shared" si="0"/>
        <v>134</v>
      </c>
      <c r="H9" s="14">
        <f t="shared" si="1"/>
        <v>1.1942959001782532</v>
      </c>
    </row>
    <row r="10" spans="1:8" x14ac:dyDescent="0.25">
      <c r="A10" s="4" t="s">
        <v>13</v>
      </c>
      <c r="B10" s="79">
        <v>100</v>
      </c>
      <c r="C10" s="79">
        <v>75</v>
      </c>
      <c r="D10" s="79">
        <v>96</v>
      </c>
      <c r="E10" s="79">
        <v>92</v>
      </c>
      <c r="F10" s="79">
        <v>103</v>
      </c>
      <c r="G10" s="5">
        <f t="shared" si="0"/>
        <v>11</v>
      </c>
      <c r="H10" s="10">
        <f t="shared" si="1"/>
        <v>11.956521739130435</v>
      </c>
    </row>
    <row r="11" spans="1:8" x14ac:dyDescent="0.25">
      <c r="A11" s="4" t="s">
        <v>14</v>
      </c>
      <c r="B11" s="79">
        <v>123</v>
      </c>
      <c r="C11" s="79">
        <v>116</v>
      </c>
      <c r="D11" s="79">
        <v>95</v>
      </c>
      <c r="E11" s="79">
        <v>114</v>
      </c>
      <c r="F11" s="79">
        <v>113</v>
      </c>
      <c r="G11" s="5">
        <f t="shared" si="0"/>
        <v>-1</v>
      </c>
      <c r="H11" s="10">
        <f t="shared" si="1"/>
        <v>-0.8771929824561403</v>
      </c>
    </row>
    <row r="12" spans="1:8" x14ac:dyDescent="0.25">
      <c r="A12" s="4" t="s">
        <v>15</v>
      </c>
      <c r="B12" s="79">
        <v>142</v>
      </c>
      <c r="C12" s="79">
        <v>121</v>
      </c>
      <c r="D12" s="79">
        <v>122</v>
      </c>
      <c r="E12" s="79">
        <v>97</v>
      </c>
      <c r="F12" s="79">
        <v>126</v>
      </c>
      <c r="G12" s="5">
        <f t="shared" si="0"/>
        <v>29</v>
      </c>
      <c r="H12" s="10">
        <f t="shared" si="1"/>
        <v>29.896907216494846</v>
      </c>
    </row>
    <row r="13" spans="1:8" x14ac:dyDescent="0.25">
      <c r="A13" s="4" t="s">
        <v>16</v>
      </c>
      <c r="B13" s="79">
        <v>128</v>
      </c>
      <c r="C13" s="79">
        <v>135</v>
      </c>
      <c r="D13" s="79">
        <v>112</v>
      </c>
      <c r="E13" s="79">
        <v>116</v>
      </c>
      <c r="F13" s="79">
        <v>102</v>
      </c>
      <c r="G13" s="5">
        <f t="shared" si="0"/>
        <v>-14</v>
      </c>
      <c r="H13" s="10">
        <f t="shared" si="1"/>
        <v>-12.068965517241379</v>
      </c>
    </row>
    <row r="14" spans="1:8" x14ac:dyDescent="0.25">
      <c r="A14" s="12" t="s">
        <v>17</v>
      </c>
      <c r="B14" s="13">
        <f t="shared" ref="B14" si="4">SUM(B10:B13)</f>
        <v>493</v>
      </c>
      <c r="C14" s="13">
        <f t="shared" ref="C14:D14" si="5">SUM(C10:C13)</f>
        <v>447</v>
      </c>
      <c r="D14" s="13">
        <f t="shared" si="5"/>
        <v>425</v>
      </c>
      <c r="E14" s="13">
        <f t="shared" ref="E14:F14" si="6">SUM(E10:E13)</f>
        <v>419</v>
      </c>
      <c r="F14" s="13">
        <f t="shared" si="6"/>
        <v>444</v>
      </c>
      <c r="G14" s="13">
        <f t="shared" si="0"/>
        <v>25</v>
      </c>
      <c r="H14" s="14">
        <f t="shared" si="1"/>
        <v>5.9665871121718377</v>
      </c>
    </row>
    <row r="15" spans="1:8" x14ac:dyDescent="0.25">
      <c r="A15" s="15" t="s">
        <v>18</v>
      </c>
      <c r="B15" s="16">
        <f t="shared" ref="B15" si="7">B14+B9</f>
        <v>11956</v>
      </c>
      <c r="C15" s="16">
        <f t="shared" ref="C15:D15" si="8">C14+C9</f>
        <v>11767</v>
      </c>
      <c r="D15" s="16">
        <f t="shared" si="8"/>
        <v>11658</v>
      </c>
      <c r="E15" s="16">
        <f t="shared" ref="E15:F15" si="9">E14+E9</f>
        <v>11639</v>
      </c>
      <c r="F15" s="16">
        <f t="shared" si="9"/>
        <v>11798</v>
      </c>
      <c r="G15" s="16">
        <f t="shared" si="0"/>
        <v>159</v>
      </c>
      <c r="H15" s="17">
        <f t="shared" si="1"/>
        <v>1.3660967437065039</v>
      </c>
    </row>
    <row r="16" spans="1:8" x14ac:dyDescent="0.25">
      <c r="A16" s="4" t="s">
        <v>19</v>
      </c>
      <c r="B16" s="79">
        <v>15</v>
      </c>
      <c r="C16" s="79">
        <v>14</v>
      </c>
      <c r="D16" s="79">
        <v>14</v>
      </c>
      <c r="E16" s="79">
        <v>15</v>
      </c>
      <c r="F16" s="79">
        <v>13</v>
      </c>
      <c r="G16" s="5">
        <f t="shared" si="0"/>
        <v>-2</v>
      </c>
      <c r="H16" s="10">
        <f t="shared" si="1"/>
        <v>-13.333333333333334</v>
      </c>
    </row>
    <row r="17" spans="1:8" x14ac:dyDescent="0.25">
      <c r="A17" s="4" t="s">
        <v>20</v>
      </c>
      <c r="B17" s="79">
        <v>217</v>
      </c>
      <c r="C17" s="79">
        <v>210</v>
      </c>
      <c r="D17" s="79">
        <v>197</v>
      </c>
      <c r="E17" s="79">
        <v>205</v>
      </c>
      <c r="F17" s="79">
        <v>191</v>
      </c>
      <c r="G17" s="5">
        <f t="shared" si="0"/>
        <v>-14</v>
      </c>
      <c r="H17" s="10">
        <f t="shared" si="1"/>
        <v>-6.8292682926829276</v>
      </c>
    </row>
    <row r="18" spans="1:8" x14ac:dyDescent="0.25">
      <c r="A18" s="4" t="s">
        <v>21</v>
      </c>
      <c r="B18" s="79">
        <v>212</v>
      </c>
      <c r="C18" s="79">
        <v>187</v>
      </c>
      <c r="D18" s="79">
        <v>189</v>
      </c>
      <c r="E18" s="79">
        <v>176</v>
      </c>
      <c r="F18" s="79">
        <v>179</v>
      </c>
      <c r="G18" s="5">
        <f t="shared" si="0"/>
        <v>3</v>
      </c>
      <c r="H18" s="10">
        <f t="shared" si="1"/>
        <v>1.7045454545454544</v>
      </c>
    </row>
    <row r="19" spans="1:8" ht="16.5" customHeight="1" x14ac:dyDescent="0.25">
      <c r="A19" s="6" t="s">
        <v>22</v>
      </c>
      <c r="B19" s="7">
        <f t="shared" ref="B19:D19" si="10">SUM(B17:B18)</f>
        <v>429</v>
      </c>
      <c r="C19" s="7">
        <f t="shared" si="10"/>
        <v>397</v>
      </c>
      <c r="D19" s="7">
        <f t="shared" si="10"/>
        <v>386</v>
      </c>
      <c r="E19" s="7">
        <f t="shared" ref="E19:F19" si="11">SUM(E17:E18)</f>
        <v>381</v>
      </c>
      <c r="F19" s="7">
        <f t="shared" si="11"/>
        <v>370</v>
      </c>
      <c r="G19" s="7">
        <f t="shared" si="0"/>
        <v>-11</v>
      </c>
      <c r="H19" s="11">
        <f t="shared" si="1"/>
        <v>-2.8871391076115485</v>
      </c>
    </row>
    <row r="20" spans="1:8" x14ac:dyDescent="0.25">
      <c r="A20" s="25" t="s">
        <v>23</v>
      </c>
      <c r="B20" s="26">
        <f t="shared" ref="B20:D20" si="12">B19+B16</f>
        <v>444</v>
      </c>
      <c r="C20" s="26">
        <f t="shared" si="12"/>
        <v>411</v>
      </c>
      <c r="D20" s="26">
        <f t="shared" si="12"/>
        <v>400</v>
      </c>
      <c r="E20" s="26">
        <f t="shared" ref="E20:F20" si="13">E19+E16</f>
        <v>396</v>
      </c>
      <c r="F20" s="26">
        <f t="shared" si="13"/>
        <v>383</v>
      </c>
      <c r="G20" s="26">
        <f t="shared" si="0"/>
        <v>-13</v>
      </c>
      <c r="H20" s="27">
        <f t="shared" si="1"/>
        <v>-3.2828282828282833</v>
      </c>
    </row>
    <row r="21" spans="1:8" x14ac:dyDescent="0.25">
      <c r="A21" s="4" t="s">
        <v>24</v>
      </c>
      <c r="B21" s="79">
        <v>54</v>
      </c>
      <c r="C21" s="79">
        <v>52</v>
      </c>
      <c r="D21" s="79">
        <v>50</v>
      </c>
      <c r="E21" s="79">
        <v>59</v>
      </c>
      <c r="F21" s="79">
        <v>53</v>
      </c>
      <c r="G21" s="5">
        <f t="shared" si="0"/>
        <v>-6</v>
      </c>
      <c r="H21" s="10">
        <f t="shared" si="1"/>
        <v>-10.16949152542373</v>
      </c>
    </row>
    <row r="22" spans="1:8" x14ac:dyDescent="0.25">
      <c r="A22" s="4" t="s">
        <v>25</v>
      </c>
      <c r="B22" s="79">
        <v>51</v>
      </c>
      <c r="C22" s="79">
        <v>53</v>
      </c>
      <c r="D22" s="79">
        <v>50</v>
      </c>
      <c r="E22" s="79">
        <v>46</v>
      </c>
      <c r="F22" s="79">
        <v>53</v>
      </c>
      <c r="G22" s="5">
        <f t="shared" si="0"/>
        <v>7</v>
      </c>
      <c r="H22" s="10">
        <f t="shared" si="1"/>
        <v>15.217391304347828</v>
      </c>
    </row>
    <row r="23" spans="1:8" x14ac:dyDescent="0.25">
      <c r="A23" s="25" t="s">
        <v>26</v>
      </c>
      <c r="B23" s="26">
        <f t="shared" ref="B23:F23" si="14">SUM(B21:B22)</f>
        <v>105</v>
      </c>
      <c r="C23" s="26">
        <f t="shared" si="14"/>
        <v>105</v>
      </c>
      <c r="D23" s="26">
        <f t="shared" si="14"/>
        <v>100</v>
      </c>
      <c r="E23" s="26">
        <f t="shared" si="14"/>
        <v>105</v>
      </c>
      <c r="F23" s="26">
        <f t="shared" si="14"/>
        <v>106</v>
      </c>
      <c r="G23" s="26">
        <f t="shared" si="0"/>
        <v>1</v>
      </c>
      <c r="H23" s="27">
        <f t="shared" si="1"/>
        <v>0.95238095238095244</v>
      </c>
    </row>
    <row r="24" spans="1:8" x14ac:dyDescent="0.25">
      <c r="A24" s="4" t="s">
        <v>27</v>
      </c>
      <c r="B24" s="79">
        <v>753</v>
      </c>
      <c r="C24" s="79">
        <v>745</v>
      </c>
      <c r="D24" s="79">
        <v>718</v>
      </c>
      <c r="E24" s="79">
        <v>754</v>
      </c>
      <c r="F24" s="79">
        <v>739</v>
      </c>
      <c r="G24" s="5">
        <f t="shared" si="0"/>
        <v>-15</v>
      </c>
      <c r="H24" s="10">
        <f t="shared" si="1"/>
        <v>-1.989389920424403</v>
      </c>
    </row>
    <row r="25" spans="1:8" x14ac:dyDescent="0.25">
      <c r="A25" s="4" t="s">
        <v>28</v>
      </c>
      <c r="B25" s="79">
        <v>738</v>
      </c>
      <c r="C25" s="79">
        <v>720</v>
      </c>
      <c r="D25" s="79">
        <v>695</v>
      </c>
      <c r="E25" s="79">
        <v>644</v>
      </c>
      <c r="F25" s="79">
        <v>691</v>
      </c>
      <c r="G25" s="5">
        <f t="shared" si="0"/>
        <v>47</v>
      </c>
      <c r="H25" s="10">
        <f t="shared" si="1"/>
        <v>7.2981366459627326</v>
      </c>
    </row>
    <row r="26" spans="1:8" x14ac:dyDescent="0.25">
      <c r="A26" s="4" t="s">
        <v>29</v>
      </c>
      <c r="B26" s="79">
        <v>652</v>
      </c>
      <c r="C26" s="79">
        <v>693</v>
      </c>
      <c r="D26" s="79">
        <v>661</v>
      </c>
      <c r="E26" s="79">
        <v>632</v>
      </c>
      <c r="F26" s="79">
        <v>609</v>
      </c>
      <c r="G26" s="5">
        <f t="shared" si="0"/>
        <v>-23</v>
      </c>
      <c r="H26" s="10">
        <f t="shared" si="1"/>
        <v>-3.6392405063291138</v>
      </c>
    </row>
    <row r="27" spans="1:8" x14ac:dyDescent="0.25">
      <c r="A27" s="25" t="s">
        <v>41</v>
      </c>
      <c r="B27" s="26">
        <f t="shared" ref="B27:F27" si="15">SUM(B24:B26)</f>
        <v>2143</v>
      </c>
      <c r="C27" s="26">
        <f t="shared" si="15"/>
        <v>2158</v>
      </c>
      <c r="D27" s="26">
        <f t="shared" si="15"/>
        <v>2074</v>
      </c>
      <c r="E27" s="26">
        <f t="shared" si="15"/>
        <v>2030</v>
      </c>
      <c r="F27" s="26">
        <f t="shared" si="15"/>
        <v>2039</v>
      </c>
      <c r="G27" s="26">
        <f t="shared" si="0"/>
        <v>9</v>
      </c>
      <c r="H27" s="27">
        <f t="shared" si="1"/>
        <v>0.44334975369458129</v>
      </c>
    </row>
    <row r="28" spans="1:8" x14ac:dyDescent="0.25">
      <c r="A28" s="4" t="s">
        <v>30</v>
      </c>
      <c r="B28" s="79">
        <v>14</v>
      </c>
      <c r="C28" s="79">
        <v>13</v>
      </c>
      <c r="D28" s="79">
        <v>13</v>
      </c>
      <c r="E28" s="79">
        <v>6</v>
      </c>
      <c r="F28" s="79">
        <v>13</v>
      </c>
      <c r="G28" s="5">
        <f t="shared" si="0"/>
        <v>7</v>
      </c>
      <c r="H28" s="10">
        <f t="shared" si="1"/>
        <v>116.66666666666667</v>
      </c>
    </row>
    <row r="29" spans="1:8" x14ac:dyDescent="0.25">
      <c r="A29" s="15" t="s">
        <v>31</v>
      </c>
      <c r="B29" s="16">
        <f t="shared" ref="B29:F29" si="16">B20+B23+B27+B28</f>
        <v>2706</v>
      </c>
      <c r="C29" s="16">
        <f t="shared" si="16"/>
        <v>2687</v>
      </c>
      <c r="D29" s="16">
        <f t="shared" si="16"/>
        <v>2587</v>
      </c>
      <c r="E29" s="16">
        <f t="shared" si="16"/>
        <v>2537</v>
      </c>
      <c r="F29" s="16">
        <f t="shared" si="16"/>
        <v>2541</v>
      </c>
      <c r="G29" s="16">
        <f t="shared" si="0"/>
        <v>4</v>
      </c>
      <c r="H29" s="17">
        <f t="shared" si="1"/>
        <v>0.15766653527788727</v>
      </c>
    </row>
    <row r="30" spans="1:8" x14ac:dyDescent="0.25">
      <c r="A30" s="4" t="s">
        <v>32</v>
      </c>
      <c r="B30" s="79">
        <v>1804</v>
      </c>
      <c r="C30" s="79">
        <v>1788</v>
      </c>
      <c r="D30" s="79">
        <v>1730</v>
      </c>
      <c r="E30" s="79">
        <v>1762</v>
      </c>
      <c r="F30" s="79">
        <v>1682</v>
      </c>
      <c r="G30" s="5">
        <f t="shared" si="0"/>
        <v>-80</v>
      </c>
      <c r="H30" s="10">
        <f t="shared" si="1"/>
        <v>-4.5402951191827468</v>
      </c>
    </row>
    <row r="31" spans="1:8" x14ac:dyDescent="0.25">
      <c r="A31" s="4" t="s">
        <v>33</v>
      </c>
      <c r="B31" s="79">
        <v>1120</v>
      </c>
      <c r="C31" s="79">
        <v>1143</v>
      </c>
      <c r="D31" s="79">
        <v>1120</v>
      </c>
      <c r="E31" s="79">
        <v>1054</v>
      </c>
      <c r="F31" s="79">
        <v>1093</v>
      </c>
      <c r="G31" s="5">
        <f t="shared" si="0"/>
        <v>39</v>
      </c>
      <c r="H31" s="10">
        <f t="shared" si="1"/>
        <v>3.7001897533206831</v>
      </c>
    </row>
    <row r="32" spans="1:8" x14ac:dyDescent="0.25">
      <c r="A32" s="4" t="s">
        <v>34</v>
      </c>
      <c r="B32" s="79">
        <v>522</v>
      </c>
      <c r="C32" s="79">
        <v>534</v>
      </c>
      <c r="D32" s="79">
        <v>557</v>
      </c>
      <c r="E32" s="79">
        <v>559</v>
      </c>
      <c r="F32" s="79">
        <v>516</v>
      </c>
      <c r="G32" s="5">
        <f t="shared" si="0"/>
        <v>-43</v>
      </c>
      <c r="H32" s="10">
        <f t="shared" si="1"/>
        <v>-7.6923076923076925</v>
      </c>
    </row>
    <row r="33" spans="1:8" x14ac:dyDescent="0.25">
      <c r="A33" s="25" t="s">
        <v>35</v>
      </c>
      <c r="B33" s="26">
        <f t="shared" ref="B33:F33" si="17">SUM(B31:B32)</f>
        <v>1642</v>
      </c>
      <c r="C33" s="26">
        <f t="shared" si="17"/>
        <v>1677</v>
      </c>
      <c r="D33" s="26">
        <f t="shared" si="17"/>
        <v>1677</v>
      </c>
      <c r="E33" s="26">
        <f t="shared" si="17"/>
        <v>1613</v>
      </c>
      <c r="F33" s="26">
        <f t="shared" si="17"/>
        <v>1609</v>
      </c>
      <c r="G33" s="26">
        <f t="shared" si="0"/>
        <v>-4</v>
      </c>
      <c r="H33" s="27">
        <f t="shared" si="1"/>
        <v>-0.24798512089274644</v>
      </c>
    </row>
    <row r="34" spans="1:8" x14ac:dyDescent="0.25">
      <c r="A34" s="4" t="s">
        <v>36</v>
      </c>
      <c r="B34" s="79">
        <v>1147</v>
      </c>
      <c r="C34" s="79">
        <v>1136</v>
      </c>
      <c r="D34" s="79">
        <v>1182</v>
      </c>
      <c r="E34" s="79">
        <v>1138</v>
      </c>
      <c r="F34" s="79">
        <v>1060</v>
      </c>
      <c r="G34" s="5">
        <f t="shared" si="0"/>
        <v>-78</v>
      </c>
      <c r="H34" s="10">
        <f t="shared" si="1"/>
        <v>-6.854130052724078</v>
      </c>
    </row>
    <row r="35" spans="1:8" x14ac:dyDescent="0.25">
      <c r="A35" s="4" t="s">
        <v>37</v>
      </c>
      <c r="B35" s="79">
        <v>484</v>
      </c>
      <c r="C35" s="79">
        <v>512</v>
      </c>
      <c r="D35" s="79">
        <v>531</v>
      </c>
      <c r="E35" s="79">
        <v>545</v>
      </c>
      <c r="F35" s="79">
        <v>558</v>
      </c>
      <c r="G35" s="5">
        <f t="shared" si="0"/>
        <v>13</v>
      </c>
      <c r="H35" s="10">
        <f t="shared" si="1"/>
        <v>2.3853211009174311</v>
      </c>
    </row>
    <row r="36" spans="1:8" x14ac:dyDescent="0.25">
      <c r="A36" s="25" t="s">
        <v>38</v>
      </c>
      <c r="B36" s="26">
        <f t="shared" ref="B36" si="18">SUM(B34:B35)</f>
        <v>1631</v>
      </c>
      <c r="C36" s="26">
        <f t="shared" ref="C36:D36" si="19">SUM(C34:C35)</f>
        <v>1648</v>
      </c>
      <c r="D36" s="26">
        <f t="shared" si="19"/>
        <v>1713</v>
      </c>
      <c r="E36" s="26">
        <f t="shared" ref="E36:F36" si="20">SUM(E34:E35)</f>
        <v>1683</v>
      </c>
      <c r="F36" s="26">
        <f t="shared" si="20"/>
        <v>1618</v>
      </c>
      <c r="G36" s="26">
        <f t="shared" si="0"/>
        <v>-65</v>
      </c>
      <c r="H36" s="27">
        <f t="shared" si="1"/>
        <v>-3.8621509209744507</v>
      </c>
    </row>
    <row r="37" spans="1:8" x14ac:dyDescent="0.25">
      <c r="A37" s="15" t="s">
        <v>39</v>
      </c>
      <c r="B37" s="16">
        <f t="shared" ref="B37" si="21">B36+B33+B30</f>
        <v>5077</v>
      </c>
      <c r="C37" s="16">
        <f t="shared" ref="C37:D37" si="22">C36+C33+C30</f>
        <v>5113</v>
      </c>
      <c r="D37" s="16">
        <f t="shared" si="22"/>
        <v>5120</v>
      </c>
      <c r="E37" s="16">
        <f t="shared" ref="E37:F37" si="23">E36+E33+E30</f>
        <v>5058</v>
      </c>
      <c r="F37" s="16">
        <f t="shared" si="23"/>
        <v>4909</v>
      </c>
      <c r="G37" s="16">
        <f t="shared" si="0"/>
        <v>-149</v>
      </c>
      <c r="H37" s="17">
        <f t="shared" si="1"/>
        <v>-2.9458283906682485</v>
      </c>
    </row>
    <row r="38" spans="1:8" ht="15.75" x14ac:dyDescent="0.25">
      <c r="A38" s="22" t="s">
        <v>40</v>
      </c>
      <c r="B38" s="23">
        <f>B37+B29+B15</f>
        <v>19739</v>
      </c>
      <c r="C38" s="23">
        <f>C37+C29+C15</f>
        <v>19567</v>
      </c>
      <c r="D38" s="23">
        <f>D37+D29+D15</f>
        <v>19365</v>
      </c>
      <c r="E38" s="23">
        <f>E37+E29+E15</f>
        <v>19234</v>
      </c>
      <c r="F38" s="23">
        <f>F37+F29+F15</f>
        <v>19248</v>
      </c>
      <c r="G38" s="23">
        <f t="shared" si="0"/>
        <v>14</v>
      </c>
      <c r="H38" s="24">
        <f t="shared" si="1"/>
        <v>7.2787771654362066E-2</v>
      </c>
    </row>
  </sheetData>
  <pageMargins left="0.70866141732283472" right="0.70866141732283472" top="0.22" bottom="0.21" header="0.17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6" workbookViewId="0">
      <selection activeCell="A24" sqref="A24:XFD26"/>
    </sheetView>
  </sheetViews>
  <sheetFormatPr baseColWidth="10" defaultRowHeight="15" x14ac:dyDescent="0.25"/>
  <cols>
    <col min="1" max="1" width="23.28515625" customWidth="1"/>
    <col min="2" max="6" width="10.85546875" style="76" customWidth="1"/>
  </cols>
  <sheetData>
    <row r="1" spans="1:8" x14ac:dyDescent="0.25">
      <c r="A1" s="38" t="s">
        <v>42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1" t="s">
        <v>1</v>
      </c>
      <c r="H1" s="8"/>
    </row>
    <row r="2" spans="1:8" x14ac:dyDescent="0.25">
      <c r="A2" s="2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" t="s">
        <v>3</v>
      </c>
      <c r="H2" s="9" t="s">
        <v>4</v>
      </c>
    </row>
    <row r="3" spans="1:8" x14ac:dyDescent="0.25">
      <c r="A3" s="4" t="s">
        <v>5</v>
      </c>
      <c r="B3" s="79">
        <v>2784</v>
      </c>
      <c r="C3" s="79">
        <v>2838</v>
      </c>
      <c r="D3" s="79">
        <v>2734</v>
      </c>
      <c r="E3" s="79">
        <v>2856</v>
      </c>
      <c r="F3" s="79">
        <v>2905</v>
      </c>
      <c r="G3" s="5">
        <f>F3-E3</f>
        <v>49</v>
      </c>
      <c r="H3" s="10">
        <f>G3/E3*100</f>
        <v>1.715686274509804</v>
      </c>
    </row>
    <row r="4" spans="1:8" x14ac:dyDescent="0.25">
      <c r="A4" s="4" t="s">
        <v>6</v>
      </c>
      <c r="B4" s="79">
        <v>2900</v>
      </c>
      <c r="C4" s="79">
        <v>2763</v>
      </c>
      <c r="D4" s="79">
        <v>2815</v>
      </c>
      <c r="E4" s="79">
        <v>2722</v>
      </c>
      <c r="F4" s="79">
        <v>2806</v>
      </c>
      <c r="G4" s="5">
        <f t="shared" ref="G4:G52" si="0">F4-E4</f>
        <v>84</v>
      </c>
      <c r="H4" s="10">
        <f t="shared" ref="H4:H52" si="1">G4/E4*100</f>
        <v>3.0859662013225568</v>
      </c>
    </row>
    <row r="5" spans="1:8" x14ac:dyDescent="0.25">
      <c r="A5" s="4" t="s">
        <v>7</v>
      </c>
      <c r="B5" s="79">
        <v>2769</v>
      </c>
      <c r="C5" s="79">
        <v>2837</v>
      </c>
      <c r="D5" s="79">
        <v>2717</v>
      </c>
      <c r="E5" s="79">
        <v>2753</v>
      </c>
      <c r="F5" s="79">
        <v>2697</v>
      </c>
      <c r="G5" s="5">
        <f t="shared" si="0"/>
        <v>-56</v>
      </c>
      <c r="H5" s="10">
        <f t="shared" si="1"/>
        <v>-2.0341445695604796</v>
      </c>
    </row>
    <row r="6" spans="1:8" x14ac:dyDescent="0.25">
      <c r="A6" s="4" t="s">
        <v>8</v>
      </c>
      <c r="B6" s="79">
        <v>2729</v>
      </c>
      <c r="C6" s="79">
        <v>2589</v>
      </c>
      <c r="D6" s="79">
        <v>2665</v>
      </c>
      <c r="E6" s="79">
        <v>2606</v>
      </c>
      <c r="F6" s="79">
        <v>2613</v>
      </c>
      <c r="G6" s="5">
        <f t="shared" si="0"/>
        <v>7</v>
      </c>
      <c r="H6" s="10">
        <f t="shared" si="1"/>
        <v>0.2686108979278588</v>
      </c>
    </row>
    <row r="7" spans="1:8" x14ac:dyDescent="0.25">
      <c r="A7" s="12" t="s">
        <v>9</v>
      </c>
      <c r="B7" s="84">
        <f>SUM(B3:B6)</f>
        <v>11182</v>
      </c>
      <c r="C7" s="84">
        <f>SUM(C3:C6)</f>
        <v>11027</v>
      </c>
      <c r="D7" s="84">
        <f>SUM(D3:D6)</f>
        <v>10931</v>
      </c>
      <c r="E7" s="84">
        <f>SUM(E3:E6)</f>
        <v>10937</v>
      </c>
      <c r="F7" s="84">
        <f>SUM(F3:F6)</f>
        <v>11021</v>
      </c>
      <c r="G7" s="13">
        <f t="shared" si="0"/>
        <v>84</v>
      </c>
      <c r="H7" s="14">
        <f t="shared" si="1"/>
        <v>0.7680351101764652</v>
      </c>
    </row>
    <row r="8" spans="1:8" x14ac:dyDescent="0.25">
      <c r="A8" s="4" t="s">
        <v>10</v>
      </c>
      <c r="B8" s="79"/>
      <c r="C8" s="79"/>
      <c r="D8" s="79"/>
      <c r="E8" s="79"/>
      <c r="F8" s="79"/>
      <c r="G8" s="5">
        <f t="shared" si="0"/>
        <v>0</v>
      </c>
      <c r="H8" s="10"/>
    </row>
    <row r="9" spans="1:8" x14ac:dyDescent="0.25">
      <c r="A9" s="4" t="s">
        <v>11</v>
      </c>
      <c r="B9" s="79">
        <v>137</v>
      </c>
      <c r="C9" s="79">
        <v>149</v>
      </c>
      <c r="D9" s="79">
        <v>157</v>
      </c>
      <c r="E9" s="79">
        <v>154</v>
      </c>
      <c r="F9" s="79">
        <v>171</v>
      </c>
      <c r="G9" s="5">
        <f t="shared" si="0"/>
        <v>17</v>
      </c>
      <c r="H9" s="10">
        <f t="shared" si="1"/>
        <v>11.038961038961039</v>
      </c>
    </row>
    <row r="10" spans="1:8" x14ac:dyDescent="0.25">
      <c r="A10" s="12" t="s">
        <v>12</v>
      </c>
      <c r="B10" s="84">
        <f>B7+B8+B9</f>
        <v>11319</v>
      </c>
      <c r="C10" s="84">
        <f>C7+C8+C9</f>
        <v>11176</v>
      </c>
      <c r="D10" s="84">
        <f>D7+D8+D9</f>
        <v>11088</v>
      </c>
      <c r="E10" s="84">
        <f>E7+E8+E9</f>
        <v>11091</v>
      </c>
      <c r="F10" s="84">
        <f>F7+F8+F9</f>
        <v>11192</v>
      </c>
      <c r="G10" s="13">
        <f t="shared" si="0"/>
        <v>101</v>
      </c>
      <c r="H10" s="14">
        <f t="shared" si="1"/>
        <v>0.91064827337480836</v>
      </c>
    </row>
    <row r="11" spans="1:8" x14ac:dyDescent="0.25">
      <c r="A11" s="4" t="s">
        <v>13</v>
      </c>
      <c r="B11" s="79">
        <v>100</v>
      </c>
      <c r="C11" s="79">
        <v>75</v>
      </c>
      <c r="D11" s="79">
        <v>96</v>
      </c>
      <c r="E11" s="79">
        <v>92</v>
      </c>
      <c r="F11" s="79">
        <v>103</v>
      </c>
      <c r="G11" s="5">
        <f t="shared" si="0"/>
        <v>11</v>
      </c>
      <c r="H11" s="10">
        <f t="shared" si="1"/>
        <v>11.956521739130435</v>
      </c>
    </row>
    <row r="12" spans="1:8" x14ac:dyDescent="0.25">
      <c r="A12" s="4" t="s">
        <v>14</v>
      </c>
      <c r="B12" s="79">
        <v>123</v>
      </c>
      <c r="C12" s="79">
        <v>116</v>
      </c>
      <c r="D12" s="79">
        <v>95</v>
      </c>
      <c r="E12" s="79">
        <v>114</v>
      </c>
      <c r="F12" s="79">
        <v>113</v>
      </c>
      <c r="G12" s="5">
        <f t="shared" si="0"/>
        <v>-1</v>
      </c>
      <c r="H12" s="10">
        <f t="shared" si="1"/>
        <v>-0.8771929824561403</v>
      </c>
    </row>
    <row r="13" spans="1:8" x14ac:dyDescent="0.25">
      <c r="A13" s="4" t="s">
        <v>15</v>
      </c>
      <c r="B13" s="79">
        <v>142</v>
      </c>
      <c r="C13" s="79">
        <v>121</v>
      </c>
      <c r="D13" s="79">
        <v>122</v>
      </c>
      <c r="E13" s="79">
        <v>97</v>
      </c>
      <c r="F13" s="79">
        <v>126</v>
      </c>
      <c r="G13" s="5">
        <f t="shared" si="0"/>
        <v>29</v>
      </c>
      <c r="H13" s="10">
        <f t="shared" si="1"/>
        <v>29.896907216494846</v>
      </c>
    </row>
    <row r="14" spans="1:8" x14ac:dyDescent="0.25">
      <c r="A14" s="4" t="s">
        <v>16</v>
      </c>
      <c r="B14" s="79">
        <v>128</v>
      </c>
      <c r="C14" s="79">
        <v>135</v>
      </c>
      <c r="D14" s="79">
        <v>112</v>
      </c>
      <c r="E14" s="79">
        <v>116</v>
      </c>
      <c r="F14" s="79">
        <v>102</v>
      </c>
      <c r="G14" s="5">
        <f t="shared" si="0"/>
        <v>-14</v>
      </c>
      <c r="H14" s="10">
        <f t="shared" si="1"/>
        <v>-12.068965517241379</v>
      </c>
    </row>
    <row r="15" spans="1:8" x14ac:dyDescent="0.25">
      <c r="A15" s="12" t="s">
        <v>17</v>
      </c>
      <c r="B15" s="84">
        <f>SUM(B11:B14)</f>
        <v>493</v>
      </c>
      <c r="C15" s="84">
        <f>SUM(C11:C14)</f>
        <v>447</v>
      </c>
      <c r="D15" s="84">
        <f>SUM(D11:D14)</f>
        <v>425</v>
      </c>
      <c r="E15" s="84">
        <f>SUM(E11:E14)</f>
        <v>419</v>
      </c>
      <c r="F15" s="84">
        <f>SUM(F11:F14)</f>
        <v>444</v>
      </c>
      <c r="G15" s="13">
        <f t="shared" si="0"/>
        <v>25</v>
      </c>
      <c r="H15" s="14">
        <f t="shared" si="1"/>
        <v>5.9665871121718377</v>
      </c>
    </row>
    <row r="16" spans="1:8" x14ac:dyDescent="0.25">
      <c r="A16" s="15" t="s">
        <v>18</v>
      </c>
      <c r="B16" s="85">
        <f>B15+B10</f>
        <v>11812</v>
      </c>
      <c r="C16" s="85">
        <f>C15+C10</f>
        <v>11623</v>
      </c>
      <c r="D16" s="85">
        <f>D15+D10</f>
        <v>11513</v>
      </c>
      <c r="E16" s="85">
        <f>E15+E10</f>
        <v>11510</v>
      </c>
      <c r="F16" s="85">
        <f>F15+F10</f>
        <v>11636</v>
      </c>
      <c r="G16" s="16">
        <f t="shared" si="0"/>
        <v>126</v>
      </c>
      <c r="H16" s="17">
        <f t="shared" si="1"/>
        <v>1.0947002606429193</v>
      </c>
    </row>
    <row r="17" spans="1:8" x14ac:dyDescent="0.25">
      <c r="A17" s="4" t="s">
        <v>8</v>
      </c>
      <c r="B17" s="79">
        <v>87</v>
      </c>
      <c r="C17" s="79">
        <v>88</v>
      </c>
      <c r="D17" s="79">
        <v>84</v>
      </c>
      <c r="E17" s="79">
        <v>78</v>
      </c>
      <c r="F17" s="79">
        <v>100</v>
      </c>
      <c r="G17" s="5">
        <f t="shared" si="0"/>
        <v>22</v>
      </c>
      <c r="H17" s="10">
        <f t="shared" si="1"/>
        <v>28.205128205128204</v>
      </c>
    </row>
    <row r="18" spans="1:8" x14ac:dyDescent="0.25">
      <c r="A18" s="4" t="s">
        <v>11</v>
      </c>
      <c r="B18" s="79">
        <v>9</v>
      </c>
      <c r="C18" s="79">
        <v>12</v>
      </c>
      <c r="D18" s="79">
        <v>14</v>
      </c>
      <c r="E18" s="79">
        <v>12</v>
      </c>
      <c r="F18" s="79">
        <v>15</v>
      </c>
      <c r="G18" s="5">
        <f t="shared" si="0"/>
        <v>3</v>
      </c>
      <c r="H18" s="10">
        <f t="shared" si="1"/>
        <v>25</v>
      </c>
    </row>
    <row r="19" spans="1:8" x14ac:dyDescent="0.25">
      <c r="A19" s="4" t="s">
        <v>19</v>
      </c>
      <c r="B19" s="79">
        <v>15</v>
      </c>
      <c r="C19" s="79">
        <v>14</v>
      </c>
      <c r="D19" s="79">
        <v>14</v>
      </c>
      <c r="E19" s="79">
        <v>15</v>
      </c>
      <c r="F19" s="79">
        <v>13</v>
      </c>
      <c r="G19" s="5">
        <f t="shared" si="0"/>
        <v>-2</v>
      </c>
      <c r="H19" s="10">
        <f t="shared" si="1"/>
        <v>-13.333333333333334</v>
      </c>
    </row>
    <row r="20" spans="1:8" x14ac:dyDescent="0.25">
      <c r="A20" s="4" t="s">
        <v>20</v>
      </c>
      <c r="B20" s="79">
        <v>177</v>
      </c>
      <c r="C20" s="79">
        <v>173</v>
      </c>
      <c r="D20" s="79">
        <v>163</v>
      </c>
      <c r="E20" s="79">
        <v>167</v>
      </c>
      <c r="F20" s="79">
        <v>151</v>
      </c>
      <c r="G20" s="5">
        <f t="shared" si="0"/>
        <v>-16</v>
      </c>
      <c r="H20" s="10">
        <f t="shared" si="1"/>
        <v>-9.5808383233532943</v>
      </c>
    </row>
    <row r="21" spans="1:8" x14ac:dyDescent="0.25">
      <c r="A21" s="4" t="s">
        <v>21</v>
      </c>
      <c r="B21" s="79">
        <v>171</v>
      </c>
      <c r="C21" s="79">
        <v>152</v>
      </c>
      <c r="D21" s="79">
        <v>157</v>
      </c>
      <c r="E21" s="79">
        <v>152</v>
      </c>
      <c r="F21" s="79">
        <v>142</v>
      </c>
      <c r="G21" s="5">
        <f t="shared" si="0"/>
        <v>-10</v>
      </c>
      <c r="H21" s="10">
        <f t="shared" si="1"/>
        <v>-6.5789473684210522</v>
      </c>
    </row>
    <row r="22" spans="1:8" x14ac:dyDescent="0.25">
      <c r="A22" s="18" t="s">
        <v>22</v>
      </c>
      <c r="B22" s="86">
        <f>SUM(B20:B21)</f>
        <v>348</v>
      </c>
      <c r="C22" s="86">
        <f>SUM(C20:C21)</f>
        <v>325</v>
      </c>
      <c r="D22" s="86">
        <f>SUM(D20:D21)</f>
        <v>320</v>
      </c>
      <c r="E22" s="86">
        <f>SUM(E20:E21)</f>
        <v>319</v>
      </c>
      <c r="F22" s="86">
        <f>SUM(F20:F21)</f>
        <v>293</v>
      </c>
      <c r="G22" s="19">
        <f t="shared" si="0"/>
        <v>-26</v>
      </c>
      <c r="H22" s="20">
        <f t="shared" si="1"/>
        <v>-8.1504702194357357</v>
      </c>
    </row>
    <row r="23" spans="1:8" x14ac:dyDescent="0.25">
      <c r="A23" s="18" t="s">
        <v>23</v>
      </c>
      <c r="B23" s="86">
        <f>B22+B19</f>
        <v>363</v>
      </c>
      <c r="C23" s="86">
        <f>C22+C19</f>
        <v>339</v>
      </c>
      <c r="D23" s="86">
        <f>D22+D19</f>
        <v>334</v>
      </c>
      <c r="E23" s="86">
        <f>E22+E19</f>
        <v>334</v>
      </c>
      <c r="F23" s="86">
        <f>F22+F19</f>
        <v>306</v>
      </c>
      <c r="G23" s="19">
        <f t="shared" si="0"/>
        <v>-28</v>
      </c>
      <c r="H23" s="20">
        <f t="shared" si="1"/>
        <v>-8.3832335329341312</v>
      </c>
    </row>
    <row r="24" spans="1:8" x14ac:dyDescent="0.25">
      <c r="A24" s="4" t="s">
        <v>24</v>
      </c>
      <c r="B24" s="79">
        <v>44</v>
      </c>
      <c r="C24" s="79">
        <v>44</v>
      </c>
      <c r="D24" s="79">
        <v>43</v>
      </c>
      <c r="E24" s="79">
        <v>45</v>
      </c>
      <c r="F24" s="79">
        <v>45</v>
      </c>
      <c r="G24" s="5">
        <f t="shared" si="0"/>
        <v>0</v>
      </c>
      <c r="H24" s="10">
        <f t="shared" si="1"/>
        <v>0</v>
      </c>
    </row>
    <row r="25" spans="1:8" x14ac:dyDescent="0.25">
      <c r="A25" s="4" t="s">
        <v>25</v>
      </c>
      <c r="B25" s="79">
        <v>44</v>
      </c>
      <c r="C25" s="79">
        <v>44</v>
      </c>
      <c r="D25" s="79">
        <v>43</v>
      </c>
      <c r="E25" s="79">
        <v>42</v>
      </c>
      <c r="F25" s="79">
        <v>43</v>
      </c>
      <c r="G25" s="5">
        <f t="shared" si="0"/>
        <v>1</v>
      </c>
      <c r="H25" s="10">
        <f t="shared" si="1"/>
        <v>2.3809523809523809</v>
      </c>
    </row>
    <row r="26" spans="1:8" x14ac:dyDescent="0.25">
      <c r="A26" s="18" t="s">
        <v>26</v>
      </c>
      <c r="B26" s="86">
        <f>SUM(B24:B25)</f>
        <v>88</v>
      </c>
      <c r="C26" s="86">
        <f>SUM(C24:C25)</f>
        <v>88</v>
      </c>
      <c r="D26" s="86">
        <f>SUM(D24:D25)</f>
        <v>86</v>
      </c>
      <c r="E26" s="86">
        <f>SUM(E24:E25)</f>
        <v>87</v>
      </c>
      <c r="F26" s="86">
        <f>SUM(F24:F25)</f>
        <v>88</v>
      </c>
      <c r="G26" s="19">
        <f t="shared" si="0"/>
        <v>1</v>
      </c>
      <c r="H26" s="20">
        <f t="shared" si="1"/>
        <v>1.1494252873563218</v>
      </c>
    </row>
    <row r="27" spans="1:8" x14ac:dyDescent="0.25">
      <c r="A27" s="4" t="s">
        <v>27</v>
      </c>
      <c r="B27" s="79">
        <v>493</v>
      </c>
      <c r="C27" s="79">
        <v>481</v>
      </c>
      <c r="D27" s="79">
        <v>473</v>
      </c>
      <c r="E27" s="79">
        <v>488</v>
      </c>
      <c r="F27" s="79">
        <v>484</v>
      </c>
      <c r="G27" s="5">
        <f t="shared" si="0"/>
        <v>-4</v>
      </c>
      <c r="H27" s="10">
        <f t="shared" si="1"/>
        <v>-0.81967213114754101</v>
      </c>
    </row>
    <row r="28" spans="1:8" x14ac:dyDescent="0.25">
      <c r="A28" s="4" t="s">
        <v>28</v>
      </c>
      <c r="B28" s="79">
        <v>481</v>
      </c>
      <c r="C28" s="79">
        <v>477</v>
      </c>
      <c r="D28" s="79">
        <v>449</v>
      </c>
      <c r="E28" s="79">
        <v>428</v>
      </c>
      <c r="F28" s="79">
        <v>452</v>
      </c>
      <c r="G28" s="5">
        <f t="shared" si="0"/>
        <v>24</v>
      </c>
      <c r="H28" s="10">
        <f t="shared" si="1"/>
        <v>5.6074766355140184</v>
      </c>
    </row>
    <row r="29" spans="1:8" x14ac:dyDescent="0.25">
      <c r="A29" s="4" t="s">
        <v>29</v>
      </c>
      <c r="B29" s="79">
        <v>422</v>
      </c>
      <c r="C29" s="79">
        <v>448</v>
      </c>
      <c r="D29" s="79">
        <v>423</v>
      </c>
      <c r="E29" s="79">
        <v>405</v>
      </c>
      <c r="F29" s="79">
        <v>396</v>
      </c>
      <c r="G29" s="5">
        <f t="shared" si="0"/>
        <v>-9</v>
      </c>
      <c r="H29" s="10">
        <f t="shared" si="1"/>
        <v>-2.2222222222222223</v>
      </c>
    </row>
    <row r="30" spans="1:8" x14ac:dyDescent="0.25">
      <c r="A30" s="18" t="s">
        <v>41</v>
      </c>
      <c r="B30" s="86">
        <f>SUM(B27:B29)</f>
        <v>1396</v>
      </c>
      <c r="C30" s="86">
        <f>SUM(C27:C29)</f>
        <v>1406</v>
      </c>
      <c r="D30" s="86">
        <f>SUM(D27:D29)</f>
        <v>1345</v>
      </c>
      <c r="E30" s="86">
        <f>SUM(E27:E29)</f>
        <v>1321</v>
      </c>
      <c r="F30" s="86">
        <f>SUM(F27:F29)</f>
        <v>1332</v>
      </c>
      <c r="G30" s="19">
        <f t="shared" si="0"/>
        <v>11</v>
      </c>
      <c r="H30" s="20">
        <f t="shared" si="1"/>
        <v>0.83270249810749442</v>
      </c>
    </row>
    <row r="31" spans="1:8" x14ac:dyDescent="0.25">
      <c r="A31" s="4" t="s">
        <v>30</v>
      </c>
      <c r="B31" s="79">
        <v>14</v>
      </c>
      <c r="C31" s="79">
        <v>13</v>
      </c>
      <c r="D31" s="79">
        <v>13</v>
      </c>
      <c r="E31" s="79">
        <v>6</v>
      </c>
      <c r="F31" s="79">
        <v>13</v>
      </c>
      <c r="G31" s="5">
        <f t="shared" si="0"/>
        <v>7</v>
      </c>
      <c r="H31" s="10">
        <f t="shared" si="1"/>
        <v>116.66666666666667</v>
      </c>
    </row>
    <row r="32" spans="1:8" x14ac:dyDescent="0.25">
      <c r="A32" s="15" t="s">
        <v>31</v>
      </c>
      <c r="B32" s="16">
        <f t="shared" ref="B32:D32" si="2">B17+B18+B23+B26+B30+B31</f>
        <v>1957</v>
      </c>
      <c r="C32" s="16">
        <f t="shared" si="2"/>
        <v>1946</v>
      </c>
      <c r="D32" s="16">
        <f t="shared" si="2"/>
        <v>1876</v>
      </c>
      <c r="E32" s="16">
        <f t="shared" ref="E32:F32" si="3">E17+E18+E23+E26+E30+E31</f>
        <v>1838</v>
      </c>
      <c r="F32" s="16">
        <f t="shared" si="3"/>
        <v>1854</v>
      </c>
      <c r="G32" s="16">
        <f t="shared" si="0"/>
        <v>16</v>
      </c>
      <c r="H32" s="17">
        <f t="shared" si="1"/>
        <v>0.87051142546245919</v>
      </c>
    </row>
    <row r="33" spans="1:8" x14ac:dyDescent="0.25">
      <c r="A33" s="4" t="s">
        <v>8</v>
      </c>
      <c r="B33" s="79">
        <v>48</v>
      </c>
      <c r="C33" s="79">
        <v>44</v>
      </c>
      <c r="D33" s="79">
        <v>47</v>
      </c>
      <c r="E33" s="79">
        <v>39</v>
      </c>
      <c r="F33" s="79">
        <v>47</v>
      </c>
      <c r="G33" s="49">
        <f t="shared" si="0"/>
        <v>8</v>
      </c>
      <c r="H33" s="50">
        <f t="shared" si="1"/>
        <v>20.512820512820511</v>
      </c>
    </row>
    <row r="34" spans="1:8" x14ac:dyDescent="0.25">
      <c r="A34" s="4" t="s">
        <v>20</v>
      </c>
      <c r="B34" s="79">
        <v>40</v>
      </c>
      <c r="C34" s="79">
        <v>37</v>
      </c>
      <c r="D34" s="79">
        <v>34</v>
      </c>
      <c r="E34" s="79">
        <v>38</v>
      </c>
      <c r="F34" s="79">
        <v>40</v>
      </c>
      <c r="G34" s="49">
        <f t="shared" si="0"/>
        <v>2</v>
      </c>
      <c r="H34" s="50">
        <f t="shared" si="1"/>
        <v>5.2631578947368416</v>
      </c>
    </row>
    <row r="35" spans="1:8" x14ac:dyDescent="0.25">
      <c r="A35" s="4" t="s">
        <v>21</v>
      </c>
      <c r="B35" s="79">
        <v>41</v>
      </c>
      <c r="C35" s="79">
        <v>35</v>
      </c>
      <c r="D35" s="79">
        <v>32</v>
      </c>
      <c r="E35" s="79">
        <v>24</v>
      </c>
      <c r="F35" s="79">
        <v>37</v>
      </c>
      <c r="G35" s="49">
        <f t="shared" si="0"/>
        <v>13</v>
      </c>
      <c r="H35" s="50">
        <f t="shared" si="1"/>
        <v>54.166666666666664</v>
      </c>
    </row>
    <row r="36" spans="1:8" x14ac:dyDescent="0.25">
      <c r="A36" s="18" t="s">
        <v>22</v>
      </c>
      <c r="B36" s="51">
        <f>SUM(B34:B35)</f>
        <v>81</v>
      </c>
      <c r="C36" s="51">
        <f>SUM(C34:C35)</f>
        <v>72</v>
      </c>
      <c r="D36" s="51">
        <f>SUM(D34:D35)</f>
        <v>66</v>
      </c>
      <c r="E36" s="51">
        <f>SUM(E34:E35)</f>
        <v>62</v>
      </c>
      <c r="F36" s="51">
        <f>SUM(F34:F35)</f>
        <v>77</v>
      </c>
      <c r="G36" s="26">
        <f t="shared" si="0"/>
        <v>15</v>
      </c>
      <c r="H36" s="27">
        <f t="shared" si="1"/>
        <v>24.193548387096776</v>
      </c>
    </row>
    <row r="37" spans="1:8" x14ac:dyDescent="0.25">
      <c r="A37" s="4" t="s">
        <v>24</v>
      </c>
      <c r="B37" s="79">
        <v>10</v>
      </c>
      <c r="C37" s="79">
        <v>8</v>
      </c>
      <c r="D37" s="79">
        <v>7</v>
      </c>
      <c r="E37" s="79">
        <v>14</v>
      </c>
      <c r="F37" s="79">
        <v>8</v>
      </c>
      <c r="G37" s="49">
        <f t="shared" si="0"/>
        <v>-6</v>
      </c>
      <c r="H37" s="50">
        <f t="shared" si="1"/>
        <v>-42.857142857142854</v>
      </c>
    </row>
    <row r="38" spans="1:8" x14ac:dyDescent="0.25">
      <c r="A38" s="4" t="s">
        <v>25</v>
      </c>
      <c r="B38" s="79">
        <v>7</v>
      </c>
      <c r="C38" s="79">
        <v>9</v>
      </c>
      <c r="D38" s="79">
        <v>7</v>
      </c>
      <c r="E38" s="79">
        <v>4</v>
      </c>
      <c r="F38" s="79">
        <v>10</v>
      </c>
      <c r="G38" s="49">
        <f t="shared" si="0"/>
        <v>6</v>
      </c>
      <c r="H38" s="50">
        <f t="shared" si="1"/>
        <v>150</v>
      </c>
    </row>
    <row r="39" spans="1:8" x14ac:dyDescent="0.25">
      <c r="A39" s="18" t="s">
        <v>26</v>
      </c>
      <c r="B39" s="51">
        <f>SUM(B37:B38)</f>
        <v>17</v>
      </c>
      <c r="C39" s="51">
        <f>SUM(C37:C38)</f>
        <v>17</v>
      </c>
      <c r="D39" s="51">
        <f>SUM(D37:D38)</f>
        <v>14</v>
      </c>
      <c r="E39" s="51">
        <f>SUM(E37:E38)</f>
        <v>18</v>
      </c>
      <c r="F39" s="51">
        <f>SUM(F37:F38)</f>
        <v>18</v>
      </c>
      <c r="G39" s="26">
        <f t="shared" si="0"/>
        <v>0</v>
      </c>
      <c r="H39" s="27">
        <f t="shared" si="1"/>
        <v>0</v>
      </c>
    </row>
    <row r="40" spans="1:8" x14ac:dyDescent="0.25">
      <c r="A40" s="4" t="s">
        <v>27</v>
      </c>
      <c r="B40" s="79">
        <v>260</v>
      </c>
      <c r="C40" s="79">
        <v>264</v>
      </c>
      <c r="D40" s="79">
        <v>245</v>
      </c>
      <c r="E40" s="79">
        <v>266</v>
      </c>
      <c r="F40" s="79">
        <v>255</v>
      </c>
      <c r="G40" s="49">
        <f t="shared" si="0"/>
        <v>-11</v>
      </c>
      <c r="H40" s="50">
        <f t="shared" si="1"/>
        <v>-4.1353383458646613</v>
      </c>
    </row>
    <row r="41" spans="1:8" x14ac:dyDescent="0.25">
      <c r="A41" s="4" t="s">
        <v>28</v>
      </c>
      <c r="B41" s="79">
        <v>257</v>
      </c>
      <c r="C41" s="79">
        <v>243</v>
      </c>
      <c r="D41" s="79">
        <v>246</v>
      </c>
      <c r="E41" s="79">
        <v>216</v>
      </c>
      <c r="F41" s="79">
        <v>239</v>
      </c>
      <c r="G41" s="49">
        <f t="shared" si="0"/>
        <v>23</v>
      </c>
      <c r="H41" s="50">
        <f t="shared" si="1"/>
        <v>10.648148148148149</v>
      </c>
    </row>
    <row r="42" spans="1:8" x14ac:dyDescent="0.25">
      <c r="A42" s="4" t="s">
        <v>29</v>
      </c>
      <c r="B42" s="79">
        <v>230</v>
      </c>
      <c r="C42" s="79">
        <v>245</v>
      </c>
      <c r="D42" s="79">
        <v>238</v>
      </c>
      <c r="E42" s="79">
        <v>227</v>
      </c>
      <c r="F42" s="79">
        <v>213</v>
      </c>
      <c r="G42" s="49">
        <f t="shared" si="0"/>
        <v>-14</v>
      </c>
      <c r="H42" s="50">
        <f t="shared" si="1"/>
        <v>-6.1674008810572687</v>
      </c>
    </row>
    <row r="43" spans="1:8" x14ac:dyDescent="0.25">
      <c r="A43" s="18" t="s">
        <v>41</v>
      </c>
      <c r="B43" s="51">
        <f>SUM(B40:B42)</f>
        <v>747</v>
      </c>
      <c r="C43" s="51">
        <f>SUM(C40:C42)</f>
        <v>752</v>
      </c>
      <c r="D43" s="51">
        <f>SUM(D40:D42)</f>
        <v>729</v>
      </c>
      <c r="E43" s="51">
        <f>SUM(E40:E42)</f>
        <v>709</v>
      </c>
      <c r="F43" s="51">
        <f>SUM(F40:F42)</f>
        <v>707</v>
      </c>
      <c r="G43" s="26">
        <f t="shared" si="0"/>
        <v>-2</v>
      </c>
      <c r="H43" s="27">
        <f t="shared" si="1"/>
        <v>-0.28208744710860367</v>
      </c>
    </row>
    <row r="44" spans="1:8" x14ac:dyDescent="0.25">
      <c r="A44" s="4" t="s">
        <v>32</v>
      </c>
      <c r="B44" s="79">
        <v>1804</v>
      </c>
      <c r="C44" s="79">
        <v>1788</v>
      </c>
      <c r="D44" s="79">
        <v>1730</v>
      </c>
      <c r="E44" s="79">
        <v>1762</v>
      </c>
      <c r="F44" s="79">
        <v>1682</v>
      </c>
      <c r="G44" s="5">
        <f t="shared" si="0"/>
        <v>-80</v>
      </c>
      <c r="H44" s="10">
        <f t="shared" si="1"/>
        <v>-4.5402951191827468</v>
      </c>
    </row>
    <row r="45" spans="1:8" x14ac:dyDescent="0.25">
      <c r="A45" s="4" t="s">
        <v>33</v>
      </c>
      <c r="B45" s="79">
        <v>1120</v>
      </c>
      <c r="C45" s="79">
        <v>1143</v>
      </c>
      <c r="D45" s="79">
        <v>1120</v>
      </c>
      <c r="E45" s="79">
        <v>1054</v>
      </c>
      <c r="F45" s="79">
        <v>1093</v>
      </c>
      <c r="G45" s="5">
        <f t="shared" si="0"/>
        <v>39</v>
      </c>
      <c r="H45" s="10">
        <f t="shared" si="1"/>
        <v>3.7001897533206831</v>
      </c>
    </row>
    <row r="46" spans="1:8" x14ac:dyDescent="0.25">
      <c r="A46" s="4" t="s">
        <v>34</v>
      </c>
      <c r="B46" s="79">
        <v>522</v>
      </c>
      <c r="C46" s="79">
        <v>534</v>
      </c>
      <c r="D46" s="79">
        <v>557</v>
      </c>
      <c r="E46" s="79">
        <v>559</v>
      </c>
      <c r="F46" s="79">
        <v>516</v>
      </c>
      <c r="G46" s="5">
        <f t="shared" si="0"/>
        <v>-43</v>
      </c>
      <c r="H46" s="10">
        <f t="shared" si="1"/>
        <v>-7.6923076923076925</v>
      </c>
    </row>
    <row r="47" spans="1:8" x14ac:dyDescent="0.25">
      <c r="A47" s="18" t="s">
        <v>35</v>
      </c>
      <c r="B47" s="86">
        <f>SUM(B45:B46)</f>
        <v>1642</v>
      </c>
      <c r="C47" s="86">
        <f>SUM(C45:C46)</f>
        <v>1677</v>
      </c>
      <c r="D47" s="86">
        <f>SUM(D45:D46)</f>
        <v>1677</v>
      </c>
      <c r="E47" s="86">
        <f>SUM(E45:E46)</f>
        <v>1613</v>
      </c>
      <c r="F47" s="86">
        <f>SUM(F45:F46)</f>
        <v>1609</v>
      </c>
      <c r="G47" s="19">
        <f t="shared" si="0"/>
        <v>-4</v>
      </c>
      <c r="H47" s="20">
        <f t="shared" si="1"/>
        <v>-0.24798512089274644</v>
      </c>
    </row>
    <row r="48" spans="1:8" x14ac:dyDescent="0.25">
      <c r="A48" s="4" t="s">
        <v>36</v>
      </c>
      <c r="B48" s="79">
        <v>1147</v>
      </c>
      <c r="C48" s="79">
        <v>1136</v>
      </c>
      <c r="D48" s="79">
        <v>1182</v>
      </c>
      <c r="E48" s="79">
        <v>1138</v>
      </c>
      <c r="F48" s="79">
        <v>1060</v>
      </c>
      <c r="G48" s="5">
        <f t="shared" si="0"/>
        <v>-78</v>
      </c>
      <c r="H48" s="10">
        <f t="shared" si="1"/>
        <v>-6.854130052724078</v>
      </c>
    </row>
    <row r="49" spans="1:8" x14ac:dyDescent="0.25">
      <c r="A49" s="4" t="s">
        <v>37</v>
      </c>
      <c r="B49" s="79">
        <v>484</v>
      </c>
      <c r="C49" s="79">
        <v>512</v>
      </c>
      <c r="D49" s="79">
        <v>531</v>
      </c>
      <c r="E49" s="79">
        <v>545</v>
      </c>
      <c r="F49" s="79">
        <v>558</v>
      </c>
      <c r="G49" s="5">
        <f t="shared" si="0"/>
        <v>13</v>
      </c>
      <c r="H49" s="10">
        <f t="shared" si="1"/>
        <v>2.3853211009174311</v>
      </c>
    </row>
    <row r="50" spans="1:8" x14ac:dyDescent="0.25">
      <c r="A50" s="18" t="s">
        <v>38</v>
      </c>
      <c r="B50" s="86">
        <f>SUM(B48:B49)</f>
        <v>1631</v>
      </c>
      <c r="C50" s="86">
        <f>SUM(C48:C49)</f>
        <v>1648</v>
      </c>
      <c r="D50" s="86">
        <f>SUM(D48:D49)</f>
        <v>1713</v>
      </c>
      <c r="E50" s="86">
        <f>SUM(E48:E49)</f>
        <v>1683</v>
      </c>
      <c r="F50" s="86">
        <f>SUM(F48:F49)</f>
        <v>1618</v>
      </c>
      <c r="G50" s="19">
        <f t="shared" si="0"/>
        <v>-65</v>
      </c>
      <c r="H50" s="20">
        <f t="shared" si="1"/>
        <v>-3.8621509209744507</v>
      </c>
    </row>
    <row r="51" spans="1:8" x14ac:dyDescent="0.25">
      <c r="A51" s="15" t="s">
        <v>39</v>
      </c>
      <c r="B51" s="16">
        <f t="shared" ref="B51:E51" si="4">B33+B36+B39+B43+B44+B47+B50</f>
        <v>5970</v>
      </c>
      <c r="C51" s="16">
        <f t="shared" si="4"/>
        <v>5998</v>
      </c>
      <c r="D51" s="16">
        <f t="shared" si="4"/>
        <v>5976</v>
      </c>
      <c r="E51" s="16">
        <f t="shared" si="4"/>
        <v>5886</v>
      </c>
      <c r="F51" s="16">
        <f t="shared" ref="F51" si="5">F33+F36+F39+F43+F44+F47+F50</f>
        <v>5758</v>
      </c>
      <c r="G51" s="16">
        <f t="shared" si="0"/>
        <v>-128</v>
      </c>
      <c r="H51" s="17">
        <f t="shared" si="1"/>
        <v>-2.1746517159361196</v>
      </c>
    </row>
    <row r="52" spans="1:8" ht="15.75" x14ac:dyDescent="0.25">
      <c r="A52" s="22" t="s">
        <v>40</v>
      </c>
      <c r="B52" s="87">
        <f>B51+B32+B16</f>
        <v>19739</v>
      </c>
      <c r="C52" s="87">
        <f>C51+C32+C16</f>
        <v>19567</v>
      </c>
      <c r="D52" s="87">
        <f>D51+D32+D16</f>
        <v>19365</v>
      </c>
      <c r="E52" s="87">
        <f>E51+E32+E16</f>
        <v>19234</v>
      </c>
      <c r="F52" s="87">
        <f>F51+F32+F16</f>
        <v>19248</v>
      </c>
      <c r="G52" s="23">
        <f t="shared" si="0"/>
        <v>14</v>
      </c>
      <c r="H52" s="24">
        <f t="shared" si="1"/>
        <v>7.2787771654362066E-2</v>
      </c>
    </row>
  </sheetData>
  <pageMargins left="0.70866141732283472" right="0.70866141732283472" top="0.22" bottom="0.22" header="0.17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/>
  </sheetViews>
  <sheetFormatPr baseColWidth="10" defaultRowHeight="15" x14ac:dyDescent="0.25"/>
  <cols>
    <col min="1" max="1" width="30.28515625" customWidth="1"/>
    <col min="2" max="6" width="10.85546875" style="76" customWidth="1"/>
  </cols>
  <sheetData>
    <row r="1" spans="1:8" x14ac:dyDescent="0.25">
      <c r="A1" s="38" t="s">
        <v>43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91" t="s">
        <v>1</v>
      </c>
      <c r="H1" s="34"/>
    </row>
    <row r="2" spans="1:8" x14ac:dyDescent="0.25">
      <c r="A2" s="29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92" t="s">
        <v>3</v>
      </c>
      <c r="H2" s="35" t="s">
        <v>4</v>
      </c>
    </row>
    <row r="3" spans="1:8" x14ac:dyDescent="0.25">
      <c r="A3" s="31" t="s">
        <v>5</v>
      </c>
      <c r="B3" s="75">
        <v>4559</v>
      </c>
      <c r="C3" s="75">
        <v>4629</v>
      </c>
      <c r="D3" s="75">
        <v>4740</v>
      </c>
      <c r="E3" s="75">
        <v>4520</v>
      </c>
      <c r="F3" s="75">
        <v>4641</v>
      </c>
      <c r="G3" s="93">
        <f>F3-E3</f>
        <v>121</v>
      </c>
      <c r="H3" s="36">
        <f>G3/E3*100</f>
        <v>2.6769911504424782</v>
      </c>
    </row>
    <row r="4" spans="1:8" x14ac:dyDescent="0.25">
      <c r="A4" s="31" t="s">
        <v>6</v>
      </c>
      <c r="B4" s="75">
        <v>4544</v>
      </c>
      <c r="C4" s="75">
        <v>4528</v>
      </c>
      <c r="D4" s="75">
        <v>4581</v>
      </c>
      <c r="E4" s="75">
        <v>4703</v>
      </c>
      <c r="F4" s="75">
        <v>4468</v>
      </c>
      <c r="G4" s="93">
        <f t="shared" ref="G4:G33" si="0">F4-E4</f>
        <v>-235</v>
      </c>
      <c r="H4" s="36">
        <f t="shared" ref="H4:H33" si="1">G4/E4*100</f>
        <v>-4.9968105464597068</v>
      </c>
    </row>
    <row r="5" spans="1:8" x14ac:dyDescent="0.25">
      <c r="A5" s="31" t="s">
        <v>7</v>
      </c>
      <c r="B5" s="75">
        <v>4416</v>
      </c>
      <c r="C5" s="75">
        <v>4442</v>
      </c>
      <c r="D5" s="75">
        <v>4461</v>
      </c>
      <c r="E5" s="75">
        <v>4480</v>
      </c>
      <c r="F5" s="75">
        <v>4569</v>
      </c>
      <c r="G5" s="93">
        <f t="shared" si="0"/>
        <v>89</v>
      </c>
      <c r="H5" s="36">
        <f t="shared" si="1"/>
        <v>1.9866071428571428</v>
      </c>
    </row>
    <row r="6" spans="1:8" x14ac:dyDescent="0.25">
      <c r="A6" s="31" t="s">
        <v>8</v>
      </c>
      <c r="B6" s="75">
        <v>4405</v>
      </c>
      <c r="C6" s="75">
        <v>4424</v>
      </c>
      <c r="D6" s="75">
        <v>4454</v>
      </c>
      <c r="E6" s="75">
        <v>4490</v>
      </c>
      <c r="F6" s="75">
        <v>4498</v>
      </c>
      <c r="G6" s="93">
        <f t="shared" si="0"/>
        <v>8</v>
      </c>
      <c r="H6" s="36">
        <f t="shared" si="1"/>
        <v>0.17817371937639198</v>
      </c>
    </row>
    <row r="7" spans="1:8" x14ac:dyDescent="0.25">
      <c r="A7" s="12" t="s">
        <v>9</v>
      </c>
      <c r="B7" s="80">
        <f t="shared" ref="B7:D7" si="2">SUM(B3:B6)</f>
        <v>17924</v>
      </c>
      <c r="C7" s="80">
        <f t="shared" si="2"/>
        <v>18023</v>
      </c>
      <c r="D7" s="80">
        <f t="shared" si="2"/>
        <v>18236</v>
      </c>
      <c r="E7" s="80">
        <f t="shared" ref="E7:F7" si="3">SUM(E3:E6)</f>
        <v>18193</v>
      </c>
      <c r="F7" s="80">
        <f t="shared" si="3"/>
        <v>18176</v>
      </c>
      <c r="G7" s="84">
        <f t="shared" si="0"/>
        <v>-17</v>
      </c>
      <c r="H7" s="14">
        <f t="shared" si="1"/>
        <v>-9.3442532842301987E-2</v>
      </c>
    </row>
    <row r="8" spans="1:8" x14ac:dyDescent="0.25">
      <c r="A8" s="31" t="s">
        <v>11</v>
      </c>
      <c r="B8" s="75">
        <v>220</v>
      </c>
      <c r="C8" s="75">
        <v>237</v>
      </c>
      <c r="D8" s="75">
        <v>254</v>
      </c>
      <c r="E8" s="75">
        <v>287</v>
      </c>
      <c r="F8" s="75">
        <v>326</v>
      </c>
      <c r="G8" s="93">
        <f t="shared" si="0"/>
        <v>39</v>
      </c>
      <c r="H8" s="36">
        <f t="shared" si="1"/>
        <v>13.588850174216027</v>
      </c>
    </row>
    <row r="9" spans="1:8" x14ac:dyDescent="0.25">
      <c r="A9" s="12" t="s">
        <v>12</v>
      </c>
      <c r="B9" s="80">
        <f>B7+B8</f>
        <v>18144</v>
      </c>
      <c r="C9" s="80">
        <f t="shared" ref="C9:H9" si="4">C7+C8</f>
        <v>18260</v>
      </c>
      <c r="D9" s="80">
        <f t="shared" si="4"/>
        <v>18490</v>
      </c>
      <c r="E9" s="80">
        <f t="shared" si="4"/>
        <v>18480</v>
      </c>
      <c r="F9" s="80">
        <f t="shared" si="4"/>
        <v>18502</v>
      </c>
      <c r="G9" s="80">
        <f t="shared" si="4"/>
        <v>22</v>
      </c>
      <c r="H9" s="80">
        <f t="shared" si="4"/>
        <v>13.495407641373726</v>
      </c>
    </row>
    <row r="10" spans="1:8" x14ac:dyDescent="0.25">
      <c r="A10" s="31" t="s">
        <v>13</v>
      </c>
      <c r="B10" s="75">
        <v>117</v>
      </c>
      <c r="C10" s="75">
        <v>119</v>
      </c>
      <c r="D10" s="75">
        <v>130</v>
      </c>
      <c r="E10" s="75">
        <v>138</v>
      </c>
      <c r="F10" s="75">
        <v>123</v>
      </c>
      <c r="G10" s="93">
        <f t="shared" si="0"/>
        <v>-15</v>
      </c>
      <c r="H10" s="36">
        <f t="shared" si="1"/>
        <v>-10.869565217391305</v>
      </c>
    </row>
    <row r="11" spans="1:8" x14ac:dyDescent="0.25">
      <c r="A11" s="31" t="s">
        <v>14</v>
      </c>
      <c r="B11" s="75">
        <v>159</v>
      </c>
      <c r="C11" s="75">
        <v>130</v>
      </c>
      <c r="D11" s="75">
        <v>138</v>
      </c>
      <c r="E11" s="75">
        <v>147</v>
      </c>
      <c r="F11" s="75">
        <v>154</v>
      </c>
      <c r="G11" s="93">
        <f t="shared" si="0"/>
        <v>7</v>
      </c>
      <c r="H11" s="36">
        <f t="shared" si="1"/>
        <v>4.7619047619047619</v>
      </c>
    </row>
    <row r="12" spans="1:8" x14ac:dyDescent="0.25">
      <c r="A12" s="31" t="s">
        <v>15</v>
      </c>
      <c r="B12" s="75">
        <v>168</v>
      </c>
      <c r="C12" s="75">
        <v>164</v>
      </c>
      <c r="D12" s="75">
        <v>141</v>
      </c>
      <c r="E12" s="75">
        <v>149</v>
      </c>
      <c r="F12" s="75">
        <v>167</v>
      </c>
      <c r="G12" s="93">
        <f t="shared" si="0"/>
        <v>18</v>
      </c>
      <c r="H12" s="36">
        <f t="shared" si="1"/>
        <v>12.080536912751679</v>
      </c>
    </row>
    <row r="13" spans="1:8" x14ac:dyDescent="0.25">
      <c r="A13" s="31" t="s">
        <v>16</v>
      </c>
      <c r="B13" s="75">
        <v>169</v>
      </c>
      <c r="C13" s="75">
        <v>166</v>
      </c>
      <c r="D13" s="75">
        <v>162</v>
      </c>
      <c r="E13" s="75">
        <v>127</v>
      </c>
      <c r="F13" s="75">
        <v>144</v>
      </c>
      <c r="G13" s="93">
        <f t="shared" si="0"/>
        <v>17</v>
      </c>
      <c r="H13" s="36">
        <f t="shared" si="1"/>
        <v>13.385826771653544</v>
      </c>
    </row>
    <row r="14" spans="1:8" x14ac:dyDescent="0.25">
      <c r="A14" s="12" t="s">
        <v>17</v>
      </c>
      <c r="B14" s="80">
        <f t="shared" ref="B14" si="5">SUM(B10:B13)</f>
        <v>613</v>
      </c>
      <c r="C14" s="80">
        <f t="shared" ref="C14:D14" si="6">SUM(C10:C13)</f>
        <v>579</v>
      </c>
      <c r="D14" s="80">
        <f t="shared" si="6"/>
        <v>571</v>
      </c>
      <c r="E14" s="80">
        <f t="shared" ref="E14:F14" si="7">SUM(E10:E13)</f>
        <v>561</v>
      </c>
      <c r="F14" s="80">
        <f t="shared" si="7"/>
        <v>588</v>
      </c>
      <c r="G14" s="84">
        <f t="shared" si="0"/>
        <v>27</v>
      </c>
      <c r="H14" s="14">
        <f t="shared" si="1"/>
        <v>4.8128342245989302</v>
      </c>
    </row>
    <row r="15" spans="1:8" x14ac:dyDescent="0.25">
      <c r="A15" s="15" t="s">
        <v>18</v>
      </c>
      <c r="B15" s="81">
        <f t="shared" ref="B15:D15" si="8">B14+B9</f>
        <v>18757</v>
      </c>
      <c r="C15" s="81">
        <f t="shared" si="8"/>
        <v>18839</v>
      </c>
      <c r="D15" s="81">
        <f t="shared" si="8"/>
        <v>19061</v>
      </c>
      <c r="E15" s="81">
        <f t="shared" ref="E15:F15" si="9">E14+E9</f>
        <v>19041</v>
      </c>
      <c r="F15" s="81">
        <f t="shared" si="9"/>
        <v>19090</v>
      </c>
      <c r="G15" s="85">
        <f t="shared" si="0"/>
        <v>49</v>
      </c>
      <c r="H15" s="17">
        <f t="shared" si="1"/>
        <v>0.25733942545034399</v>
      </c>
    </row>
    <row r="16" spans="1:8" x14ac:dyDescent="0.25">
      <c r="A16" s="31" t="s">
        <v>20</v>
      </c>
      <c r="B16" s="75">
        <v>209</v>
      </c>
      <c r="C16" s="75">
        <v>213</v>
      </c>
      <c r="D16" s="75">
        <v>207</v>
      </c>
      <c r="E16" s="75">
        <v>208</v>
      </c>
      <c r="F16" s="75">
        <v>196</v>
      </c>
      <c r="G16" s="93">
        <f t="shared" si="0"/>
        <v>-12</v>
      </c>
      <c r="H16" s="36">
        <f t="shared" si="1"/>
        <v>-5.7692307692307692</v>
      </c>
    </row>
    <row r="17" spans="1:8" x14ac:dyDescent="0.25">
      <c r="A17" s="31" t="s">
        <v>21</v>
      </c>
      <c r="B17" s="75">
        <v>170</v>
      </c>
      <c r="C17" s="75">
        <v>168</v>
      </c>
      <c r="D17" s="75">
        <v>176</v>
      </c>
      <c r="E17" s="75">
        <v>170</v>
      </c>
      <c r="F17" s="75">
        <v>167</v>
      </c>
      <c r="G17" s="93">
        <f t="shared" si="0"/>
        <v>-3</v>
      </c>
      <c r="H17" s="36">
        <f t="shared" si="1"/>
        <v>-1.7647058823529411</v>
      </c>
    </row>
    <row r="18" spans="1:8" x14ac:dyDescent="0.25">
      <c r="A18" s="18" t="s">
        <v>22</v>
      </c>
      <c r="B18" s="82">
        <f t="shared" ref="B18:D18" si="10">SUM(B16:B17)</f>
        <v>379</v>
      </c>
      <c r="C18" s="82">
        <f t="shared" si="10"/>
        <v>381</v>
      </c>
      <c r="D18" s="82">
        <f t="shared" si="10"/>
        <v>383</v>
      </c>
      <c r="E18" s="82">
        <f t="shared" ref="E18:F18" si="11">SUM(E16:E17)</f>
        <v>378</v>
      </c>
      <c r="F18" s="82">
        <f t="shared" si="11"/>
        <v>363</v>
      </c>
      <c r="G18" s="86">
        <f t="shared" si="0"/>
        <v>-15</v>
      </c>
      <c r="H18" s="20">
        <f t="shared" si="1"/>
        <v>-3.9682539682539679</v>
      </c>
    </row>
    <row r="19" spans="1:8" x14ac:dyDescent="0.25">
      <c r="A19" s="31" t="s">
        <v>27</v>
      </c>
      <c r="B19" s="75">
        <v>912</v>
      </c>
      <c r="C19" s="75">
        <v>940</v>
      </c>
      <c r="D19" s="75">
        <v>928</v>
      </c>
      <c r="E19" s="75">
        <v>916</v>
      </c>
      <c r="F19" s="75">
        <v>927</v>
      </c>
      <c r="G19" s="93">
        <f t="shared" si="0"/>
        <v>11</v>
      </c>
      <c r="H19" s="36">
        <f t="shared" si="1"/>
        <v>1.2008733624454149</v>
      </c>
    </row>
    <row r="20" spans="1:8" x14ac:dyDescent="0.25">
      <c r="A20" s="31" t="s">
        <v>28</v>
      </c>
      <c r="B20" s="75">
        <v>832</v>
      </c>
      <c r="C20" s="75">
        <v>857</v>
      </c>
      <c r="D20" s="75">
        <v>920</v>
      </c>
      <c r="E20" s="75">
        <v>903</v>
      </c>
      <c r="F20" s="75">
        <v>871</v>
      </c>
      <c r="G20" s="93">
        <f t="shared" si="0"/>
        <v>-32</v>
      </c>
      <c r="H20" s="36">
        <f t="shared" si="1"/>
        <v>-3.5437430786267994</v>
      </c>
    </row>
    <row r="21" spans="1:8" x14ac:dyDescent="0.25">
      <c r="A21" s="31" t="s">
        <v>29</v>
      </c>
      <c r="B21" s="75">
        <v>765</v>
      </c>
      <c r="C21" s="75">
        <v>780</v>
      </c>
      <c r="D21" s="75">
        <v>796</v>
      </c>
      <c r="E21" s="75">
        <v>830</v>
      </c>
      <c r="F21" s="75">
        <v>816</v>
      </c>
      <c r="G21" s="93">
        <f t="shared" si="0"/>
        <v>-14</v>
      </c>
      <c r="H21" s="36">
        <f t="shared" si="1"/>
        <v>-1.6867469879518073</v>
      </c>
    </row>
    <row r="22" spans="1:8" x14ac:dyDescent="0.25">
      <c r="A22" s="18" t="s">
        <v>41</v>
      </c>
      <c r="B22" s="82">
        <f t="shared" ref="B22:E22" si="12">SUM(B19:B21)</f>
        <v>2509</v>
      </c>
      <c r="C22" s="82">
        <f t="shared" si="12"/>
        <v>2577</v>
      </c>
      <c r="D22" s="82">
        <f t="shared" si="12"/>
        <v>2644</v>
      </c>
      <c r="E22" s="82">
        <f t="shared" si="12"/>
        <v>2649</v>
      </c>
      <c r="F22" s="82">
        <f t="shared" ref="F22" si="13">SUM(F19:F21)</f>
        <v>2614</v>
      </c>
      <c r="G22" s="86">
        <f t="shared" si="0"/>
        <v>-35</v>
      </c>
      <c r="H22" s="20">
        <f t="shared" si="1"/>
        <v>-1.3212533031332578</v>
      </c>
    </row>
    <row r="23" spans="1:8" s="95" customFormat="1" x14ac:dyDescent="0.25">
      <c r="A23" s="6" t="s">
        <v>30</v>
      </c>
      <c r="B23" s="82"/>
      <c r="C23" s="82"/>
      <c r="D23" s="82"/>
      <c r="E23" s="82">
        <v>9</v>
      </c>
      <c r="F23" s="82">
        <v>14</v>
      </c>
      <c r="G23" s="86">
        <f t="shared" ref="G23" si="14">F23-E23</f>
        <v>5</v>
      </c>
      <c r="H23" s="20"/>
    </row>
    <row r="24" spans="1:8" x14ac:dyDescent="0.25">
      <c r="A24" s="15" t="s">
        <v>31</v>
      </c>
      <c r="B24" s="16">
        <f>B18+B22</f>
        <v>2888</v>
      </c>
      <c r="C24" s="16">
        <f>C18+C22</f>
        <v>2958</v>
      </c>
      <c r="D24" s="16">
        <f t="shared" ref="D24" si="15">D18+D22</f>
        <v>3027</v>
      </c>
      <c r="E24" s="16">
        <f>E18+E22+E23</f>
        <v>3036</v>
      </c>
      <c r="F24" s="16">
        <f>F18+F22+F23</f>
        <v>2991</v>
      </c>
      <c r="G24" s="85">
        <f t="shared" si="0"/>
        <v>-45</v>
      </c>
      <c r="H24" s="17">
        <f t="shared" si="1"/>
        <v>-1.4822134387351777</v>
      </c>
    </row>
    <row r="25" spans="1:8" x14ac:dyDescent="0.25">
      <c r="A25" s="31" t="s">
        <v>32</v>
      </c>
      <c r="B25" s="75">
        <v>3375</v>
      </c>
      <c r="C25" s="75">
        <v>3281</v>
      </c>
      <c r="D25" s="75">
        <v>3304</v>
      </c>
      <c r="E25" s="75">
        <v>3299</v>
      </c>
      <c r="F25" s="75">
        <v>3178</v>
      </c>
      <c r="G25" s="93">
        <f t="shared" si="0"/>
        <v>-121</v>
      </c>
      <c r="H25" s="36">
        <f t="shared" si="1"/>
        <v>-3.6677781145801758</v>
      </c>
    </row>
    <row r="26" spans="1:8" x14ac:dyDescent="0.25">
      <c r="A26" s="31" t="s">
        <v>33</v>
      </c>
      <c r="B26" s="75">
        <v>2001</v>
      </c>
      <c r="C26" s="75">
        <v>2190</v>
      </c>
      <c r="D26" s="75">
        <v>2071</v>
      </c>
      <c r="E26" s="75">
        <v>2105</v>
      </c>
      <c r="F26" s="75">
        <v>2133</v>
      </c>
      <c r="G26" s="93">
        <f t="shared" si="0"/>
        <v>28</v>
      </c>
      <c r="H26" s="36">
        <f t="shared" si="1"/>
        <v>1.330166270783848</v>
      </c>
    </row>
    <row r="27" spans="1:8" x14ac:dyDescent="0.25">
      <c r="A27" s="31" t="s">
        <v>34</v>
      </c>
      <c r="B27" s="75">
        <v>796</v>
      </c>
      <c r="C27" s="75">
        <v>894</v>
      </c>
      <c r="D27" s="75">
        <v>898</v>
      </c>
      <c r="E27" s="75">
        <v>869</v>
      </c>
      <c r="F27" s="75">
        <v>893</v>
      </c>
      <c r="G27" s="93">
        <f t="shared" si="0"/>
        <v>24</v>
      </c>
      <c r="H27" s="36">
        <f t="shared" si="1"/>
        <v>2.7617951668584579</v>
      </c>
    </row>
    <row r="28" spans="1:8" x14ac:dyDescent="0.25">
      <c r="A28" s="18" t="s">
        <v>35</v>
      </c>
      <c r="B28" s="82">
        <f t="shared" ref="B28:D28" si="16">SUM(B26:B27)</f>
        <v>2797</v>
      </c>
      <c r="C28" s="82">
        <f t="shared" si="16"/>
        <v>3084</v>
      </c>
      <c r="D28" s="82">
        <f t="shared" si="16"/>
        <v>2969</v>
      </c>
      <c r="E28" s="82">
        <f t="shared" ref="E28:F28" si="17">SUM(E26:E27)</f>
        <v>2974</v>
      </c>
      <c r="F28" s="82">
        <f t="shared" si="17"/>
        <v>3026</v>
      </c>
      <c r="G28" s="86">
        <f t="shared" si="0"/>
        <v>52</v>
      </c>
      <c r="H28" s="20">
        <f t="shared" si="1"/>
        <v>1.7484868863483525</v>
      </c>
    </row>
    <row r="29" spans="1:8" x14ac:dyDescent="0.25">
      <c r="A29" s="31" t="s">
        <v>36</v>
      </c>
      <c r="B29" s="75">
        <v>1953</v>
      </c>
      <c r="C29" s="75">
        <v>2045</v>
      </c>
      <c r="D29" s="75">
        <v>2215</v>
      </c>
      <c r="E29" s="75">
        <v>2111</v>
      </c>
      <c r="F29" s="75">
        <v>2153</v>
      </c>
      <c r="G29" s="93">
        <f t="shared" si="0"/>
        <v>42</v>
      </c>
      <c r="H29" s="36">
        <f t="shared" si="1"/>
        <v>1.989578398863098</v>
      </c>
    </row>
    <row r="30" spans="1:8" x14ac:dyDescent="0.25">
      <c r="A30" s="31" t="s">
        <v>37</v>
      </c>
      <c r="B30" s="75">
        <v>700</v>
      </c>
      <c r="C30" s="75">
        <v>800</v>
      </c>
      <c r="D30" s="75">
        <v>888</v>
      </c>
      <c r="E30" s="75">
        <v>915</v>
      </c>
      <c r="F30" s="75">
        <v>912</v>
      </c>
      <c r="G30" s="93">
        <f t="shared" si="0"/>
        <v>-3</v>
      </c>
      <c r="H30" s="36">
        <f t="shared" si="1"/>
        <v>-0.32786885245901637</v>
      </c>
    </row>
    <row r="31" spans="1:8" x14ac:dyDescent="0.25">
      <c r="A31" s="18" t="s">
        <v>38</v>
      </c>
      <c r="B31" s="82">
        <f t="shared" ref="B31:D31" si="18">SUM(B29:B30)</f>
        <v>2653</v>
      </c>
      <c r="C31" s="82">
        <f t="shared" si="18"/>
        <v>2845</v>
      </c>
      <c r="D31" s="82">
        <f t="shared" si="18"/>
        <v>3103</v>
      </c>
      <c r="E31" s="82">
        <f t="shared" ref="E31:F31" si="19">SUM(E29:E30)</f>
        <v>3026</v>
      </c>
      <c r="F31" s="82">
        <f t="shared" si="19"/>
        <v>3065</v>
      </c>
      <c r="G31" s="86">
        <f t="shared" si="0"/>
        <v>39</v>
      </c>
      <c r="H31" s="20">
        <f t="shared" si="1"/>
        <v>1.288830138797092</v>
      </c>
    </row>
    <row r="32" spans="1:8" x14ac:dyDescent="0.25">
      <c r="A32" s="15" t="s">
        <v>39</v>
      </c>
      <c r="B32" s="81">
        <f t="shared" ref="B32:D32" si="20">B31+B28+B25</f>
        <v>8825</v>
      </c>
      <c r="C32" s="81">
        <f t="shared" si="20"/>
        <v>9210</v>
      </c>
      <c r="D32" s="81">
        <f t="shared" si="20"/>
        <v>9376</v>
      </c>
      <c r="E32" s="81">
        <f t="shared" ref="E32:F32" si="21">E31+E28+E25</f>
        <v>9299</v>
      </c>
      <c r="F32" s="81">
        <f t="shared" si="21"/>
        <v>9269</v>
      </c>
      <c r="G32" s="85">
        <f t="shared" si="0"/>
        <v>-30</v>
      </c>
      <c r="H32" s="17">
        <f t="shared" si="1"/>
        <v>-0.32261533498225614</v>
      </c>
    </row>
    <row r="33" spans="1:8" ht="15.75" x14ac:dyDescent="0.25">
      <c r="A33" s="22" t="s">
        <v>40</v>
      </c>
      <c r="B33" s="83">
        <f>B32+B24+B15</f>
        <v>30470</v>
      </c>
      <c r="C33" s="83">
        <f>C32+C24+C15</f>
        <v>31007</v>
      </c>
      <c r="D33" s="83">
        <f>D32+D24+D15</f>
        <v>31464</v>
      </c>
      <c r="E33" s="83">
        <f>E32+E24+E15</f>
        <v>31376</v>
      </c>
      <c r="F33" s="83">
        <f>F32+F24+F15</f>
        <v>31350</v>
      </c>
      <c r="G33" s="87">
        <f t="shared" si="0"/>
        <v>-26</v>
      </c>
      <c r="H33" s="24">
        <f t="shared" si="1"/>
        <v>-8.2865884752677213E-2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6" workbookViewId="0"/>
  </sheetViews>
  <sheetFormatPr baseColWidth="10" defaultRowHeight="15" x14ac:dyDescent="0.25"/>
  <cols>
    <col min="1" max="1" width="27.5703125" customWidth="1"/>
    <col min="2" max="6" width="10.85546875" style="76" customWidth="1"/>
  </cols>
  <sheetData>
    <row r="1" spans="1:8" x14ac:dyDescent="0.25">
      <c r="A1" s="38" t="s">
        <v>43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39" t="s">
        <v>1</v>
      </c>
      <c r="H1" s="44"/>
    </row>
    <row r="2" spans="1:8" x14ac:dyDescent="0.25">
      <c r="A2" s="40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41" t="s">
        <v>3</v>
      </c>
      <c r="H2" s="45" t="s">
        <v>4</v>
      </c>
    </row>
    <row r="3" spans="1:8" x14ac:dyDescent="0.25">
      <c r="A3" s="42" t="s">
        <v>5</v>
      </c>
      <c r="B3" s="79">
        <v>4559</v>
      </c>
      <c r="C3" s="79">
        <v>4629</v>
      </c>
      <c r="D3" s="79">
        <v>4740</v>
      </c>
      <c r="E3" s="79">
        <v>4520</v>
      </c>
      <c r="F3" s="79">
        <v>4641</v>
      </c>
      <c r="G3" s="43">
        <f>F3-E3</f>
        <v>121</v>
      </c>
      <c r="H3" s="46">
        <f>G3/E3*100</f>
        <v>2.6769911504424782</v>
      </c>
    </row>
    <row r="4" spans="1:8" x14ac:dyDescent="0.25">
      <c r="A4" s="42" t="s">
        <v>6</v>
      </c>
      <c r="B4" s="79">
        <v>4544</v>
      </c>
      <c r="C4" s="79">
        <v>4528</v>
      </c>
      <c r="D4" s="79">
        <v>4581</v>
      </c>
      <c r="E4" s="79">
        <v>4703</v>
      </c>
      <c r="F4" s="79">
        <v>4468</v>
      </c>
      <c r="G4" s="43">
        <f t="shared" ref="G4:G52" si="0">F4-E4</f>
        <v>-235</v>
      </c>
      <c r="H4" s="46">
        <f t="shared" ref="H4:H52" si="1">G4/E4*100</f>
        <v>-4.9968105464597068</v>
      </c>
    </row>
    <row r="5" spans="1:8" x14ac:dyDescent="0.25">
      <c r="A5" s="42" t="s">
        <v>7</v>
      </c>
      <c r="B5" s="79">
        <v>4416</v>
      </c>
      <c r="C5" s="79">
        <v>4442</v>
      </c>
      <c r="D5" s="79">
        <v>4461</v>
      </c>
      <c r="E5" s="79">
        <v>4480</v>
      </c>
      <c r="F5" s="79">
        <v>4569</v>
      </c>
      <c r="G5" s="43">
        <f t="shared" si="0"/>
        <v>89</v>
      </c>
      <c r="H5" s="46">
        <f t="shared" si="1"/>
        <v>1.9866071428571428</v>
      </c>
    </row>
    <row r="6" spans="1:8" x14ac:dyDescent="0.25">
      <c r="A6" s="42" t="s">
        <v>8</v>
      </c>
      <c r="B6" s="79">
        <v>4285</v>
      </c>
      <c r="C6" s="79">
        <v>4306</v>
      </c>
      <c r="D6" s="79">
        <v>4336</v>
      </c>
      <c r="E6" s="79">
        <v>4374</v>
      </c>
      <c r="F6" s="79">
        <v>4375</v>
      </c>
      <c r="G6" s="43">
        <f t="shared" si="0"/>
        <v>1</v>
      </c>
      <c r="H6" s="46">
        <f t="shared" si="1"/>
        <v>2.2862368541380886E-2</v>
      </c>
    </row>
    <row r="7" spans="1:8" x14ac:dyDescent="0.25">
      <c r="A7" s="12" t="s">
        <v>9</v>
      </c>
      <c r="B7" s="84">
        <f>SUM(B3:B6)</f>
        <v>17804</v>
      </c>
      <c r="C7" s="84">
        <f>SUM(C3:C6)</f>
        <v>17905</v>
      </c>
      <c r="D7" s="84">
        <f>SUM(D3:D6)</f>
        <v>18118</v>
      </c>
      <c r="E7" s="84">
        <f>SUM(E3:E6)</f>
        <v>18077</v>
      </c>
      <c r="F7" s="84">
        <f>SUM(F3:F6)</f>
        <v>18053</v>
      </c>
      <c r="G7" s="13">
        <f t="shared" si="0"/>
        <v>-24</v>
      </c>
      <c r="H7" s="14">
        <f t="shared" si="1"/>
        <v>-0.13276539248769154</v>
      </c>
    </row>
    <row r="8" spans="1:8" x14ac:dyDescent="0.25">
      <c r="A8" s="4" t="s">
        <v>10</v>
      </c>
      <c r="B8" s="79"/>
      <c r="C8" s="79"/>
      <c r="D8" s="79"/>
      <c r="E8" s="79"/>
      <c r="F8" s="79"/>
      <c r="G8" s="5">
        <f t="shared" si="0"/>
        <v>0</v>
      </c>
      <c r="H8" s="10"/>
    </row>
    <row r="9" spans="1:8" x14ac:dyDescent="0.25">
      <c r="A9" s="42" t="s">
        <v>11</v>
      </c>
      <c r="B9" s="79">
        <v>200</v>
      </c>
      <c r="C9" s="79">
        <v>226</v>
      </c>
      <c r="D9" s="79">
        <v>243</v>
      </c>
      <c r="E9" s="79">
        <v>253</v>
      </c>
      <c r="F9" s="79">
        <v>276</v>
      </c>
      <c r="G9" s="43">
        <f t="shared" si="0"/>
        <v>23</v>
      </c>
      <c r="H9" s="46">
        <f t="shared" si="1"/>
        <v>9.0909090909090917</v>
      </c>
    </row>
    <row r="10" spans="1:8" x14ac:dyDescent="0.25">
      <c r="A10" s="12" t="s">
        <v>12</v>
      </c>
      <c r="B10" s="84">
        <f>B9+B7+B8</f>
        <v>18004</v>
      </c>
      <c r="C10" s="84">
        <f>C9+C7+C8</f>
        <v>18131</v>
      </c>
      <c r="D10" s="84">
        <f>D9+D7+D8</f>
        <v>18361</v>
      </c>
      <c r="E10" s="84">
        <f>E9+E7+E8</f>
        <v>18330</v>
      </c>
      <c r="F10" s="84">
        <f>F9+F7+F8</f>
        <v>18329</v>
      </c>
      <c r="G10" s="13">
        <f t="shared" si="0"/>
        <v>-1</v>
      </c>
      <c r="H10" s="14">
        <f t="shared" si="1"/>
        <v>-5.4555373704309879E-3</v>
      </c>
    </row>
    <row r="11" spans="1:8" x14ac:dyDescent="0.25">
      <c r="A11" s="42" t="s">
        <v>13</v>
      </c>
      <c r="B11" s="79">
        <v>110</v>
      </c>
      <c r="C11" s="79">
        <v>109</v>
      </c>
      <c r="D11" s="79">
        <v>118</v>
      </c>
      <c r="E11" s="79">
        <v>122</v>
      </c>
      <c r="F11" s="79">
        <v>107</v>
      </c>
      <c r="G11" s="43">
        <f t="shared" si="0"/>
        <v>-15</v>
      </c>
      <c r="H11" s="46">
        <f t="shared" si="1"/>
        <v>-12.295081967213115</v>
      </c>
    </row>
    <row r="12" spans="1:8" x14ac:dyDescent="0.25">
      <c r="A12" s="42" t="s">
        <v>14</v>
      </c>
      <c r="B12" s="79">
        <v>144</v>
      </c>
      <c r="C12" s="79">
        <v>120</v>
      </c>
      <c r="D12" s="79">
        <v>122</v>
      </c>
      <c r="E12" s="79">
        <v>131</v>
      </c>
      <c r="F12" s="79">
        <v>138</v>
      </c>
      <c r="G12" s="43">
        <f t="shared" si="0"/>
        <v>7</v>
      </c>
      <c r="H12" s="46">
        <f t="shared" si="1"/>
        <v>5.343511450381679</v>
      </c>
    </row>
    <row r="13" spans="1:8" x14ac:dyDescent="0.25">
      <c r="A13" s="42" t="s">
        <v>15</v>
      </c>
      <c r="B13" s="79">
        <v>152</v>
      </c>
      <c r="C13" s="79">
        <v>148</v>
      </c>
      <c r="D13" s="79">
        <v>130</v>
      </c>
      <c r="E13" s="79">
        <v>133</v>
      </c>
      <c r="F13" s="79">
        <v>153</v>
      </c>
      <c r="G13" s="43">
        <f t="shared" si="0"/>
        <v>20</v>
      </c>
      <c r="H13" s="46">
        <f t="shared" si="1"/>
        <v>15.037593984962406</v>
      </c>
    </row>
    <row r="14" spans="1:8" x14ac:dyDescent="0.25">
      <c r="A14" s="42" t="s">
        <v>16</v>
      </c>
      <c r="B14" s="79">
        <v>155</v>
      </c>
      <c r="C14" s="79">
        <v>150</v>
      </c>
      <c r="D14" s="79">
        <v>147</v>
      </c>
      <c r="E14" s="79">
        <v>117</v>
      </c>
      <c r="F14" s="79">
        <v>129</v>
      </c>
      <c r="G14" s="43">
        <f t="shared" si="0"/>
        <v>12</v>
      </c>
      <c r="H14" s="46">
        <f t="shared" si="1"/>
        <v>10.256410256410255</v>
      </c>
    </row>
    <row r="15" spans="1:8" x14ac:dyDescent="0.25">
      <c r="A15" s="12" t="s">
        <v>17</v>
      </c>
      <c r="B15" s="84">
        <f>SUM(B11:B14)</f>
        <v>561</v>
      </c>
      <c r="C15" s="84">
        <f>SUM(C11:C14)</f>
        <v>527</v>
      </c>
      <c r="D15" s="84">
        <f>SUM(D11:D14)</f>
        <v>517</v>
      </c>
      <c r="E15" s="84">
        <f>SUM(E11:E14)</f>
        <v>503</v>
      </c>
      <c r="F15" s="84">
        <f>SUM(F11:F14)</f>
        <v>527</v>
      </c>
      <c r="G15" s="13">
        <f t="shared" si="0"/>
        <v>24</v>
      </c>
      <c r="H15" s="14">
        <f t="shared" si="1"/>
        <v>4.7713717693836974</v>
      </c>
    </row>
    <row r="16" spans="1:8" x14ac:dyDescent="0.25">
      <c r="A16" s="15" t="s">
        <v>18</v>
      </c>
      <c r="B16" s="85">
        <f>B15+B10</f>
        <v>18565</v>
      </c>
      <c r="C16" s="85">
        <f>C15+C10</f>
        <v>18658</v>
      </c>
      <c r="D16" s="85">
        <f>D15+D10</f>
        <v>18878</v>
      </c>
      <c r="E16" s="85">
        <f>E15+E10</f>
        <v>18833</v>
      </c>
      <c r="F16" s="85">
        <f>F15+F10</f>
        <v>18856</v>
      </c>
      <c r="G16" s="16">
        <f t="shared" si="0"/>
        <v>23</v>
      </c>
      <c r="H16" s="17">
        <f t="shared" si="1"/>
        <v>0.12212605532841289</v>
      </c>
    </row>
    <row r="17" spans="1:8" x14ac:dyDescent="0.25">
      <c r="A17" s="42" t="s">
        <v>13</v>
      </c>
      <c r="B17" s="79">
        <v>7</v>
      </c>
      <c r="C17" s="79">
        <v>10</v>
      </c>
      <c r="D17" s="79">
        <v>12</v>
      </c>
      <c r="E17" s="79">
        <v>16</v>
      </c>
      <c r="F17" s="79">
        <v>16</v>
      </c>
      <c r="G17" s="47">
        <f t="shared" si="0"/>
        <v>0</v>
      </c>
      <c r="H17" s="48">
        <f t="shared" si="1"/>
        <v>0</v>
      </c>
    </row>
    <row r="18" spans="1:8" x14ac:dyDescent="0.25">
      <c r="A18" s="42" t="s">
        <v>14</v>
      </c>
      <c r="B18" s="79">
        <v>15</v>
      </c>
      <c r="C18" s="79">
        <v>10</v>
      </c>
      <c r="D18" s="79">
        <v>16</v>
      </c>
      <c r="E18" s="79">
        <v>16</v>
      </c>
      <c r="F18" s="79">
        <v>16</v>
      </c>
      <c r="G18" s="49">
        <f t="shared" si="0"/>
        <v>0</v>
      </c>
      <c r="H18" s="50">
        <f t="shared" si="1"/>
        <v>0</v>
      </c>
    </row>
    <row r="19" spans="1:8" x14ac:dyDescent="0.25">
      <c r="A19" s="42" t="s">
        <v>15</v>
      </c>
      <c r="B19" s="79">
        <v>16</v>
      </c>
      <c r="C19" s="79">
        <v>16</v>
      </c>
      <c r="D19" s="79">
        <v>11</v>
      </c>
      <c r="E19" s="79">
        <v>16</v>
      </c>
      <c r="F19" s="79">
        <v>14</v>
      </c>
      <c r="G19" s="49">
        <f t="shared" si="0"/>
        <v>-2</v>
      </c>
      <c r="H19" s="50">
        <f t="shared" si="1"/>
        <v>-12.5</v>
      </c>
    </row>
    <row r="20" spans="1:8" x14ac:dyDescent="0.25">
      <c r="A20" s="42" t="s">
        <v>16</v>
      </c>
      <c r="B20" s="79">
        <v>14</v>
      </c>
      <c r="C20" s="79">
        <v>16</v>
      </c>
      <c r="D20" s="79">
        <v>15</v>
      </c>
      <c r="E20" s="79">
        <v>10</v>
      </c>
      <c r="F20" s="79">
        <v>15</v>
      </c>
      <c r="G20" s="49">
        <f t="shared" si="0"/>
        <v>5</v>
      </c>
      <c r="H20" s="50">
        <f t="shared" si="1"/>
        <v>50</v>
      </c>
    </row>
    <row r="21" spans="1:8" x14ac:dyDescent="0.25">
      <c r="A21" s="42" t="s">
        <v>20</v>
      </c>
      <c r="B21" s="79">
        <v>32</v>
      </c>
      <c r="C21" s="79">
        <v>31</v>
      </c>
      <c r="D21" s="79">
        <v>31</v>
      </c>
      <c r="E21" s="79">
        <v>32</v>
      </c>
      <c r="F21" s="79">
        <v>32</v>
      </c>
      <c r="G21" s="49">
        <f t="shared" si="0"/>
        <v>0</v>
      </c>
      <c r="H21" s="50">
        <f t="shared" si="1"/>
        <v>0</v>
      </c>
    </row>
    <row r="22" spans="1:8" x14ac:dyDescent="0.25">
      <c r="A22" s="42" t="s">
        <v>21</v>
      </c>
      <c r="B22" s="79">
        <v>29</v>
      </c>
      <c r="C22" s="79">
        <v>28</v>
      </c>
      <c r="D22" s="79">
        <v>23</v>
      </c>
      <c r="E22" s="79">
        <v>27</v>
      </c>
      <c r="F22" s="79">
        <v>30</v>
      </c>
      <c r="G22" s="49">
        <f t="shared" si="0"/>
        <v>3</v>
      </c>
      <c r="H22" s="50">
        <f t="shared" si="1"/>
        <v>11.111111111111111</v>
      </c>
    </row>
    <row r="23" spans="1:8" x14ac:dyDescent="0.25">
      <c r="A23" s="15" t="s">
        <v>50</v>
      </c>
      <c r="B23" s="85">
        <f>SUM(B17:B22)</f>
        <v>113</v>
      </c>
      <c r="C23" s="85">
        <f>SUM(C17:C22)</f>
        <v>111</v>
      </c>
      <c r="D23" s="85">
        <f>SUM(D17:D22)</f>
        <v>108</v>
      </c>
      <c r="E23" s="85">
        <f>SUM(E17:E22)</f>
        <v>117</v>
      </c>
      <c r="F23" s="85">
        <f>SUM(F17:F22)</f>
        <v>123</v>
      </c>
      <c r="G23" s="16">
        <f t="shared" si="0"/>
        <v>6</v>
      </c>
      <c r="H23" s="17">
        <f t="shared" si="1"/>
        <v>5.1282051282051277</v>
      </c>
    </row>
    <row r="24" spans="1:8" x14ac:dyDescent="0.25">
      <c r="A24" s="42" t="s">
        <v>8</v>
      </c>
      <c r="B24" s="79">
        <v>96</v>
      </c>
      <c r="C24" s="79">
        <v>94</v>
      </c>
      <c r="D24" s="79">
        <v>94</v>
      </c>
      <c r="E24" s="79">
        <v>92</v>
      </c>
      <c r="F24" s="79">
        <v>99</v>
      </c>
      <c r="G24" s="43">
        <f t="shared" si="0"/>
        <v>7</v>
      </c>
      <c r="H24" s="46">
        <f t="shared" si="1"/>
        <v>7.608695652173914</v>
      </c>
    </row>
    <row r="25" spans="1:8" x14ac:dyDescent="0.25">
      <c r="A25" s="42" t="s">
        <v>11</v>
      </c>
      <c r="B25" s="79">
        <v>10</v>
      </c>
      <c r="C25" s="79">
        <v>2</v>
      </c>
      <c r="D25" s="79">
        <v>2</v>
      </c>
      <c r="E25" s="79">
        <v>26</v>
      </c>
      <c r="F25" s="79">
        <v>32</v>
      </c>
      <c r="G25" s="43">
        <f t="shared" si="0"/>
        <v>6</v>
      </c>
      <c r="H25" s="10">
        <f t="shared" si="1"/>
        <v>23.076923076923077</v>
      </c>
    </row>
    <row r="26" spans="1:8" x14ac:dyDescent="0.25">
      <c r="A26" s="42" t="s">
        <v>20</v>
      </c>
      <c r="B26" s="79">
        <v>135</v>
      </c>
      <c r="C26" s="79">
        <v>140</v>
      </c>
      <c r="D26" s="79">
        <v>136</v>
      </c>
      <c r="E26" s="79">
        <v>136</v>
      </c>
      <c r="F26" s="79">
        <v>123</v>
      </c>
      <c r="G26" s="43">
        <f t="shared" si="0"/>
        <v>-13</v>
      </c>
      <c r="H26" s="46">
        <f t="shared" si="1"/>
        <v>-9.5588235294117645</v>
      </c>
    </row>
    <row r="27" spans="1:8" x14ac:dyDescent="0.25">
      <c r="A27" s="42" t="s">
        <v>21</v>
      </c>
      <c r="B27" s="79">
        <v>110</v>
      </c>
      <c r="C27" s="79">
        <v>105</v>
      </c>
      <c r="D27" s="79">
        <v>115</v>
      </c>
      <c r="E27" s="79">
        <v>110</v>
      </c>
      <c r="F27" s="79">
        <v>106</v>
      </c>
      <c r="G27" s="43">
        <f t="shared" si="0"/>
        <v>-4</v>
      </c>
      <c r="H27" s="46">
        <f t="shared" si="1"/>
        <v>-3.6363636363636362</v>
      </c>
    </row>
    <row r="28" spans="1:8" x14ac:dyDescent="0.25">
      <c r="A28" s="18" t="s">
        <v>22</v>
      </c>
      <c r="B28" s="86">
        <f>SUM(B26:B27)</f>
        <v>245</v>
      </c>
      <c r="C28" s="86">
        <f>SUM(C26:C27)</f>
        <v>245</v>
      </c>
      <c r="D28" s="86">
        <f>SUM(D26:D27)</f>
        <v>251</v>
      </c>
      <c r="E28" s="86">
        <f>SUM(E26:E27)</f>
        <v>246</v>
      </c>
      <c r="F28" s="86">
        <f>SUM(F26:F27)</f>
        <v>229</v>
      </c>
      <c r="G28" s="19">
        <f t="shared" si="0"/>
        <v>-17</v>
      </c>
      <c r="H28" s="20">
        <f t="shared" si="1"/>
        <v>-6.9105691056910574</v>
      </c>
    </row>
    <row r="29" spans="1:8" x14ac:dyDescent="0.25">
      <c r="A29" s="42" t="s">
        <v>27</v>
      </c>
      <c r="B29" s="79">
        <v>568</v>
      </c>
      <c r="C29" s="79">
        <v>585</v>
      </c>
      <c r="D29" s="79">
        <v>579</v>
      </c>
      <c r="E29" s="79">
        <v>568</v>
      </c>
      <c r="F29" s="79">
        <v>576</v>
      </c>
      <c r="G29" s="43">
        <f t="shared" si="0"/>
        <v>8</v>
      </c>
      <c r="H29" s="46">
        <f t="shared" si="1"/>
        <v>1.4084507042253522</v>
      </c>
    </row>
    <row r="30" spans="1:8" x14ac:dyDescent="0.25">
      <c r="A30" s="42" t="s">
        <v>28</v>
      </c>
      <c r="B30" s="79">
        <v>511</v>
      </c>
      <c r="C30" s="79">
        <v>522</v>
      </c>
      <c r="D30" s="79">
        <v>570</v>
      </c>
      <c r="E30" s="79">
        <v>547</v>
      </c>
      <c r="F30" s="79">
        <v>530</v>
      </c>
      <c r="G30" s="43">
        <f t="shared" si="0"/>
        <v>-17</v>
      </c>
      <c r="H30" s="46">
        <f t="shared" si="1"/>
        <v>-3.1078610603290677</v>
      </c>
    </row>
    <row r="31" spans="1:8" x14ac:dyDescent="0.25">
      <c r="A31" s="42" t="s">
        <v>29</v>
      </c>
      <c r="B31" s="79">
        <v>462</v>
      </c>
      <c r="C31" s="79">
        <v>481</v>
      </c>
      <c r="D31" s="79">
        <v>480</v>
      </c>
      <c r="E31" s="79">
        <v>506</v>
      </c>
      <c r="F31" s="79">
        <v>488</v>
      </c>
      <c r="G31" s="43">
        <f t="shared" si="0"/>
        <v>-18</v>
      </c>
      <c r="H31" s="46">
        <f t="shared" si="1"/>
        <v>-3.5573122529644272</v>
      </c>
    </row>
    <row r="32" spans="1:8" x14ac:dyDescent="0.25">
      <c r="A32" s="18" t="s">
        <v>41</v>
      </c>
      <c r="B32" s="86">
        <f>SUM(B29:B31)</f>
        <v>1541</v>
      </c>
      <c r="C32" s="86">
        <f>SUM(C29:C31)</f>
        <v>1588</v>
      </c>
      <c r="D32" s="86">
        <f>SUM(D29:D31)</f>
        <v>1629</v>
      </c>
      <c r="E32" s="86">
        <f>SUM(E29:E31)</f>
        <v>1621</v>
      </c>
      <c r="F32" s="86">
        <f>SUM(F29:F31)</f>
        <v>1594</v>
      </c>
      <c r="G32" s="19">
        <f t="shared" si="0"/>
        <v>-27</v>
      </c>
      <c r="H32" s="20">
        <f t="shared" si="1"/>
        <v>-1.6656384947563232</v>
      </c>
    </row>
    <row r="33" spans="1:8" s="95" customFormat="1" x14ac:dyDescent="0.25">
      <c r="A33" s="6" t="s">
        <v>30</v>
      </c>
      <c r="B33" s="19"/>
      <c r="C33" s="19"/>
      <c r="D33" s="19"/>
      <c r="E33" s="19">
        <v>9</v>
      </c>
      <c r="F33" s="19">
        <v>14</v>
      </c>
      <c r="G33" s="19">
        <f t="shared" si="0"/>
        <v>5</v>
      </c>
      <c r="H33" s="20"/>
    </row>
    <row r="34" spans="1:8" x14ac:dyDescent="0.25">
      <c r="A34" s="15" t="s">
        <v>31</v>
      </c>
      <c r="B34" s="16">
        <f>B24+B25+B28+B32</f>
        <v>1892</v>
      </c>
      <c r="C34" s="16">
        <f>C24+C25+C28+C32</f>
        <v>1929</v>
      </c>
      <c r="D34" s="16">
        <f t="shared" ref="D34" si="2">D24+D25+D28+D32</f>
        <v>1976</v>
      </c>
      <c r="E34" s="16">
        <f>E24+E25+E28+E32+E33</f>
        <v>1994</v>
      </c>
      <c r="F34" s="16">
        <f>F24+F25+F28+F32+F33</f>
        <v>1968</v>
      </c>
      <c r="G34" s="16">
        <f t="shared" si="0"/>
        <v>-26</v>
      </c>
      <c r="H34" s="17">
        <f t="shared" si="1"/>
        <v>-1.3039117352056169</v>
      </c>
    </row>
    <row r="35" spans="1:8" x14ac:dyDescent="0.25">
      <c r="A35" s="42" t="s">
        <v>8</v>
      </c>
      <c r="B35" s="79">
        <v>24</v>
      </c>
      <c r="C35" s="79">
        <v>24</v>
      </c>
      <c r="D35" s="79">
        <v>24</v>
      </c>
      <c r="E35" s="79">
        <v>24</v>
      </c>
      <c r="F35" s="79">
        <v>24</v>
      </c>
      <c r="G35" s="43">
        <f t="shared" si="0"/>
        <v>0</v>
      </c>
      <c r="H35" s="46">
        <f t="shared" si="1"/>
        <v>0</v>
      </c>
    </row>
    <row r="36" spans="1:8" x14ac:dyDescent="0.25">
      <c r="A36" s="42" t="s">
        <v>11</v>
      </c>
      <c r="B36" s="79">
        <v>10</v>
      </c>
      <c r="C36" s="79">
        <v>9</v>
      </c>
      <c r="D36" s="79">
        <v>9</v>
      </c>
      <c r="E36" s="79">
        <v>8</v>
      </c>
      <c r="F36" s="79">
        <v>18</v>
      </c>
      <c r="G36" s="43">
        <f t="shared" si="0"/>
        <v>10</v>
      </c>
      <c r="H36" s="46">
        <f t="shared" si="1"/>
        <v>125</v>
      </c>
    </row>
    <row r="37" spans="1:8" x14ac:dyDescent="0.25">
      <c r="A37" s="42" t="s">
        <v>20</v>
      </c>
      <c r="B37" s="79">
        <v>42</v>
      </c>
      <c r="C37" s="79">
        <v>42</v>
      </c>
      <c r="D37" s="79">
        <v>40</v>
      </c>
      <c r="E37" s="79">
        <v>40</v>
      </c>
      <c r="F37" s="79">
        <v>41</v>
      </c>
      <c r="G37" s="43">
        <f t="shared" si="0"/>
        <v>1</v>
      </c>
      <c r="H37" s="46">
        <f t="shared" si="1"/>
        <v>2.5</v>
      </c>
    </row>
    <row r="38" spans="1:8" x14ac:dyDescent="0.25">
      <c r="A38" s="42" t="s">
        <v>21</v>
      </c>
      <c r="B38" s="79">
        <v>31</v>
      </c>
      <c r="C38" s="79">
        <v>35</v>
      </c>
      <c r="D38" s="79">
        <v>38</v>
      </c>
      <c r="E38" s="79">
        <v>33</v>
      </c>
      <c r="F38" s="79">
        <v>31</v>
      </c>
      <c r="G38" s="43">
        <f t="shared" si="0"/>
        <v>-2</v>
      </c>
      <c r="H38" s="46">
        <f t="shared" si="1"/>
        <v>-6.0606060606060606</v>
      </c>
    </row>
    <row r="39" spans="1:8" x14ac:dyDescent="0.25">
      <c r="A39" s="18" t="s">
        <v>22</v>
      </c>
      <c r="B39" s="86">
        <f>SUM(B37:B38)</f>
        <v>73</v>
      </c>
      <c r="C39" s="86">
        <f>SUM(C37:C38)</f>
        <v>77</v>
      </c>
      <c r="D39" s="86">
        <f>SUM(D37:D38)</f>
        <v>78</v>
      </c>
      <c r="E39" s="86">
        <f>SUM(E37:E38)</f>
        <v>73</v>
      </c>
      <c r="F39" s="86">
        <f>SUM(F37:F38)</f>
        <v>72</v>
      </c>
      <c r="G39" s="19">
        <f t="shared" si="0"/>
        <v>-1</v>
      </c>
      <c r="H39" s="20">
        <f t="shared" si="1"/>
        <v>-1.3698630136986301</v>
      </c>
    </row>
    <row r="40" spans="1:8" x14ac:dyDescent="0.25">
      <c r="A40" s="42" t="s">
        <v>27</v>
      </c>
      <c r="B40" s="79">
        <v>344</v>
      </c>
      <c r="C40" s="79">
        <v>355</v>
      </c>
      <c r="D40" s="79">
        <v>349</v>
      </c>
      <c r="E40" s="79">
        <v>348</v>
      </c>
      <c r="F40" s="79">
        <v>351</v>
      </c>
      <c r="G40" s="43">
        <f t="shared" si="0"/>
        <v>3</v>
      </c>
      <c r="H40" s="46">
        <f t="shared" si="1"/>
        <v>0.86206896551724133</v>
      </c>
    </row>
    <row r="41" spans="1:8" x14ac:dyDescent="0.25">
      <c r="A41" s="42" t="s">
        <v>28</v>
      </c>
      <c r="B41" s="79">
        <v>321</v>
      </c>
      <c r="C41" s="79">
        <v>335</v>
      </c>
      <c r="D41" s="79">
        <v>350</v>
      </c>
      <c r="E41" s="79">
        <v>356</v>
      </c>
      <c r="F41" s="79">
        <v>341</v>
      </c>
      <c r="G41" s="43">
        <f t="shared" si="0"/>
        <v>-15</v>
      </c>
      <c r="H41" s="46">
        <f t="shared" si="1"/>
        <v>-4.213483146067416</v>
      </c>
    </row>
    <row r="42" spans="1:8" x14ac:dyDescent="0.25">
      <c r="A42" s="42" t="s">
        <v>29</v>
      </c>
      <c r="B42" s="79">
        <v>303</v>
      </c>
      <c r="C42" s="79">
        <v>299</v>
      </c>
      <c r="D42" s="79">
        <v>316</v>
      </c>
      <c r="E42" s="79">
        <v>324</v>
      </c>
      <c r="F42" s="79">
        <v>328</v>
      </c>
      <c r="G42" s="43">
        <f t="shared" si="0"/>
        <v>4</v>
      </c>
      <c r="H42" s="46">
        <f t="shared" si="1"/>
        <v>1.2345679012345678</v>
      </c>
    </row>
    <row r="43" spans="1:8" x14ac:dyDescent="0.25">
      <c r="A43" s="18" t="s">
        <v>41</v>
      </c>
      <c r="B43" s="86">
        <f>SUM(B40:B42)</f>
        <v>968</v>
      </c>
      <c r="C43" s="86">
        <f>SUM(C40:C42)</f>
        <v>989</v>
      </c>
      <c r="D43" s="86">
        <f>SUM(D40:D42)</f>
        <v>1015</v>
      </c>
      <c r="E43" s="86">
        <f>SUM(E40:E42)</f>
        <v>1028</v>
      </c>
      <c r="F43" s="86">
        <f>SUM(F40:F42)</f>
        <v>1020</v>
      </c>
      <c r="G43" s="19">
        <f t="shared" si="0"/>
        <v>-8</v>
      </c>
      <c r="H43" s="20">
        <f t="shared" si="1"/>
        <v>-0.77821011673151752</v>
      </c>
    </row>
    <row r="44" spans="1:8" x14ac:dyDescent="0.25">
      <c r="A44" s="42" t="s">
        <v>32</v>
      </c>
      <c r="B44" s="79">
        <v>3375</v>
      </c>
      <c r="C44" s="79">
        <v>3281</v>
      </c>
      <c r="D44" s="79">
        <v>3304</v>
      </c>
      <c r="E44" s="79">
        <v>3299</v>
      </c>
      <c r="F44" s="79">
        <v>3178</v>
      </c>
      <c r="G44" s="43">
        <f t="shared" si="0"/>
        <v>-121</v>
      </c>
      <c r="H44" s="46">
        <f t="shared" si="1"/>
        <v>-3.6677781145801758</v>
      </c>
    </row>
    <row r="45" spans="1:8" x14ac:dyDescent="0.25">
      <c r="A45" s="42" t="s">
        <v>33</v>
      </c>
      <c r="B45" s="79">
        <v>2001</v>
      </c>
      <c r="C45" s="79">
        <v>2190</v>
      </c>
      <c r="D45" s="79">
        <v>2071</v>
      </c>
      <c r="E45" s="79">
        <v>2105</v>
      </c>
      <c r="F45" s="79">
        <v>2133</v>
      </c>
      <c r="G45" s="43">
        <f t="shared" si="0"/>
        <v>28</v>
      </c>
      <c r="H45" s="46">
        <f t="shared" si="1"/>
        <v>1.330166270783848</v>
      </c>
    </row>
    <row r="46" spans="1:8" x14ac:dyDescent="0.25">
      <c r="A46" s="42" t="s">
        <v>34</v>
      </c>
      <c r="B46" s="79">
        <v>796</v>
      </c>
      <c r="C46" s="79">
        <v>894</v>
      </c>
      <c r="D46" s="79">
        <v>898</v>
      </c>
      <c r="E46" s="79">
        <v>869</v>
      </c>
      <c r="F46" s="79">
        <v>893</v>
      </c>
      <c r="G46" s="43">
        <f t="shared" si="0"/>
        <v>24</v>
      </c>
      <c r="H46" s="46">
        <f t="shared" si="1"/>
        <v>2.7617951668584579</v>
      </c>
    </row>
    <row r="47" spans="1:8" x14ac:dyDescent="0.25">
      <c r="A47" s="18" t="s">
        <v>35</v>
      </c>
      <c r="B47" s="86">
        <f>SUM(B45:B46)</f>
        <v>2797</v>
      </c>
      <c r="C47" s="86">
        <f>SUM(C45:C46)</f>
        <v>3084</v>
      </c>
      <c r="D47" s="86">
        <f>SUM(D45:D46)</f>
        <v>2969</v>
      </c>
      <c r="E47" s="86">
        <f>SUM(E45:E46)</f>
        <v>2974</v>
      </c>
      <c r="F47" s="86">
        <f>SUM(F45:F46)</f>
        <v>3026</v>
      </c>
      <c r="G47" s="19">
        <f t="shared" si="0"/>
        <v>52</v>
      </c>
      <c r="H47" s="20">
        <f t="shared" si="1"/>
        <v>1.7484868863483525</v>
      </c>
    </row>
    <row r="48" spans="1:8" x14ac:dyDescent="0.25">
      <c r="A48" s="42" t="s">
        <v>36</v>
      </c>
      <c r="B48" s="79">
        <v>1953</v>
      </c>
      <c r="C48" s="79">
        <v>2045</v>
      </c>
      <c r="D48" s="79">
        <v>2215</v>
      </c>
      <c r="E48" s="79">
        <v>2111</v>
      </c>
      <c r="F48" s="79">
        <v>2153</v>
      </c>
      <c r="G48" s="43">
        <f t="shared" si="0"/>
        <v>42</v>
      </c>
      <c r="H48" s="46">
        <f t="shared" si="1"/>
        <v>1.989578398863098</v>
      </c>
    </row>
    <row r="49" spans="1:8" x14ac:dyDescent="0.25">
      <c r="A49" s="42" t="s">
        <v>37</v>
      </c>
      <c r="B49" s="79">
        <v>700</v>
      </c>
      <c r="C49" s="79">
        <v>800</v>
      </c>
      <c r="D49" s="79">
        <v>888</v>
      </c>
      <c r="E49" s="79">
        <v>915</v>
      </c>
      <c r="F49" s="79">
        <v>912</v>
      </c>
      <c r="G49" s="43">
        <f t="shared" si="0"/>
        <v>-3</v>
      </c>
      <c r="H49" s="46">
        <f t="shared" si="1"/>
        <v>-0.32786885245901637</v>
      </c>
    </row>
    <row r="50" spans="1:8" x14ac:dyDescent="0.25">
      <c r="A50" s="18" t="s">
        <v>38</v>
      </c>
      <c r="B50" s="86">
        <f>SUM(B48:B49)</f>
        <v>2653</v>
      </c>
      <c r="C50" s="86">
        <f>SUM(C48:C49)</f>
        <v>2845</v>
      </c>
      <c r="D50" s="86">
        <f>SUM(D48:D49)</f>
        <v>3103</v>
      </c>
      <c r="E50" s="86">
        <f>SUM(E48:E49)</f>
        <v>3026</v>
      </c>
      <c r="F50" s="86">
        <f>SUM(F48:F49)</f>
        <v>3065</v>
      </c>
      <c r="G50" s="19">
        <f t="shared" si="0"/>
        <v>39</v>
      </c>
      <c r="H50" s="20">
        <f t="shared" si="1"/>
        <v>1.288830138797092</v>
      </c>
    </row>
    <row r="51" spans="1:8" x14ac:dyDescent="0.25">
      <c r="A51" s="15" t="s">
        <v>39</v>
      </c>
      <c r="B51" s="16">
        <f t="shared" ref="B51:E51" si="3">B35+B36+B39+B43+B44+B47+B50</f>
        <v>9900</v>
      </c>
      <c r="C51" s="16">
        <f t="shared" si="3"/>
        <v>10309</v>
      </c>
      <c r="D51" s="16">
        <f t="shared" si="3"/>
        <v>10502</v>
      </c>
      <c r="E51" s="16">
        <f t="shared" si="3"/>
        <v>10432</v>
      </c>
      <c r="F51" s="16">
        <f t="shared" ref="F51" si="4">F35+F36+F39+F43+F44+F47+F50</f>
        <v>10403</v>
      </c>
      <c r="G51" s="16">
        <f t="shared" si="0"/>
        <v>-29</v>
      </c>
      <c r="H51" s="17">
        <f t="shared" si="1"/>
        <v>-0.27799079754601225</v>
      </c>
    </row>
    <row r="52" spans="1:8" ht="15.75" x14ac:dyDescent="0.25">
      <c r="A52" s="22" t="s">
        <v>40</v>
      </c>
      <c r="B52" s="23">
        <f>B51+B34+B16+B23</f>
        <v>30470</v>
      </c>
      <c r="C52" s="23">
        <f>C51+C34+C16+C23</f>
        <v>31007</v>
      </c>
      <c r="D52" s="23">
        <f t="shared" ref="D52:E52" si="5">D51+D34+D16+D23</f>
        <v>31464</v>
      </c>
      <c r="E52" s="23">
        <f t="shared" si="5"/>
        <v>31376</v>
      </c>
      <c r="F52" s="23">
        <f t="shared" ref="F52" si="6">F51+F34+F16+F23</f>
        <v>31350</v>
      </c>
      <c r="G52" s="23">
        <f t="shared" si="0"/>
        <v>-26</v>
      </c>
      <c r="H52" s="24">
        <f t="shared" si="1"/>
        <v>-8.2865884752677213E-2</v>
      </c>
    </row>
  </sheetData>
  <pageMargins left="0.70866141732283472" right="0.70866141732283472" top="0.22" bottom="0.22" header="0.17" footer="0.1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baseColWidth="10" defaultRowHeight="15" x14ac:dyDescent="0.25"/>
  <cols>
    <col min="1" max="1" width="27.7109375" customWidth="1"/>
    <col min="2" max="6" width="10.85546875" style="76" customWidth="1"/>
  </cols>
  <sheetData>
    <row r="1" spans="1:8" x14ac:dyDescent="0.25">
      <c r="A1" s="38" t="s">
        <v>44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28" t="s">
        <v>1</v>
      </c>
      <c r="H1" s="34"/>
    </row>
    <row r="2" spans="1:8" x14ac:dyDescent="0.25">
      <c r="A2" s="29" t="s">
        <v>2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30" t="s">
        <v>3</v>
      </c>
      <c r="H2" s="35" t="s">
        <v>4</v>
      </c>
    </row>
    <row r="3" spans="1:8" x14ac:dyDescent="0.25">
      <c r="A3" s="31" t="s">
        <v>5</v>
      </c>
      <c r="B3" s="79">
        <v>2103</v>
      </c>
      <c r="C3" s="79">
        <v>2060</v>
      </c>
      <c r="D3" s="79">
        <v>2080</v>
      </c>
      <c r="E3" s="79">
        <v>2068</v>
      </c>
      <c r="F3" s="79">
        <v>2084</v>
      </c>
      <c r="G3" s="32">
        <f>F3-E3</f>
        <v>16</v>
      </c>
      <c r="H3" s="36">
        <f>G3/E3*100</f>
        <v>0.77369439071566737</v>
      </c>
    </row>
    <row r="4" spans="1:8" x14ac:dyDescent="0.25">
      <c r="A4" s="31" t="s">
        <v>6</v>
      </c>
      <c r="B4" s="79">
        <v>2100</v>
      </c>
      <c r="C4" s="79">
        <v>2089</v>
      </c>
      <c r="D4" s="79">
        <v>2056</v>
      </c>
      <c r="E4" s="79">
        <v>2068</v>
      </c>
      <c r="F4" s="79">
        <v>2062</v>
      </c>
      <c r="G4" s="32">
        <f t="shared" ref="G4:G37" si="0">F4-E4</f>
        <v>-6</v>
      </c>
      <c r="H4" s="36">
        <f t="shared" ref="H4:H37" si="1">G4/E4*100</f>
        <v>-0.29013539651837528</v>
      </c>
    </row>
    <row r="5" spans="1:8" x14ac:dyDescent="0.25">
      <c r="A5" s="31" t="s">
        <v>7</v>
      </c>
      <c r="B5" s="79">
        <v>2098</v>
      </c>
      <c r="C5" s="79">
        <v>2101</v>
      </c>
      <c r="D5" s="79">
        <v>2057</v>
      </c>
      <c r="E5" s="79">
        <v>2012</v>
      </c>
      <c r="F5" s="79">
        <v>2046</v>
      </c>
      <c r="G5" s="32">
        <f t="shared" si="0"/>
        <v>34</v>
      </c>
      <c r="H5" s="36">
        <f t="shared" si="1"/>
        <v>1.6898608349900597</v>
      </c>
    </row>
    <row r="6" spans="1:8" x14ac:dyDescent="0.25">
      <c r="A6" s="31" t="s">
        <v>8</v>
      </c>
      <c r="B6" s="79">
        <v>2195</v>
      </c>
      <c r="C6" s="79">
        <v>2095</v>
      </c>
      <c r="D6" s="79">
        <v>2102</v>
      </c>
      <c r="E6" s="79">
        <v>2119</v>
      </c>
      <c r="F6" s="79">
        <v>2061</v>
      </c>
      <c r="G6" s="32">
        <f t="shared" si="0"/>
        <v>-58</v>
      </c>
      <c r="H6" s="36">
        <f t="shared" si="1"/>
        <v>-2.7371401604530439</v>
      </c>
    </row>
    <row r="7" spans="1:8" x14ac:dyDescent="0.25">
      <c r="A7" s="12" t="s">
        <v>9</v>
      </c>
      <c r="B7" s="84">
        <f t="shared" ref="B7:D7" si="2">SUM(B3:B6)</f>
        <v>8496</v>
      </c>
      <c r="C7" s="84">
        <f t="shared" si="2"/>
        <v>8345</v>
      </c>
      <c r="D7" s="84">
        <f t="shared" si="2"/>
        <v>8295</v>
      </c>
      <c r="E7" s="84">
        <f t="shared" ref="E7:F7" si="3">SUM(E3:E6)</f>
        <v>8267</v>
      </c>
      <c r="F7" s="84">
        <f t="shared" si="3"/>
        <v>8253</v>
      </c>
      <c r="G7" s="13">
        <f t="shared" si="0"/>
        <v>-14</v>
      </c>
      <c r="H7" s="14">
        <f t="shared" si="1"/>
        <v>-0.16934801016088061</v>
      </c>
    </row>
    <row r="8" spans="1:8" x14ac:dyDescent="0.25">
      <c r="A8" s="4" t="s">
        <v>10</v>
      </c>
      <c r="B8" s="79"/>
      <c r="C8" s="79"/>
      <c r="D8" s="79">
        <v>1</v>
      </c>
      <c r="E8" s="79"/>
      <c r="F8" s="79"/>
      <c r="G8" s="5">
        <f t="shared" si="0"/>
        <v>0</v>
      </c>
      <c r="H8" s="10" t="e">
        <f t="shared" si="1"/>
        <v>#DIV/0!</v>
      </c>
    </row>
    <row r="9" spans="1:8" x14ac:dyDescent="0.25">
      <c r="A9" s="31" t="s">
        <v>11</v>
      </c>
      <c r="B9" s="79">
        <v>135</v>
      </c>
      <c r="C9" s="79">
        <v>142</v>
      </c>
      <c r="D9" s="79">
        <v>129</v>
      </c>
      <c r="E9" s="79">
        <v>158</v>
      </c>
      <c r="F9" s="79">
        <v>157</v>
      </c>
      <c r="G9" s="32">
        <f t="shared" si="0"/>
        <v>-1</v>
      </c>
      <c r="H9" s="36">
        <f t="shared" si="1"/>
        <v>-0.63291139240506333</v>
      </c>
    </row>
    <row r="10" spans="1:8" x14ac:dyDescent="0.25">
      <c r="A10" s="12" t="s">
        <v>12</v>
      </c>
      <c r="B10" s="84">
        <f>B9+B7+B8</f>
        <v>8631</v>
      </c>
      <c r="C10" s="84">
        <f>C9+C7+C8</f>
        <v>8487</v>
      </c>
      <c r="D10" s="84">
        <f>D9+D7+D8</f>
        <v>8425</v>
      </c>
      <c r="E10" s="84">
        <f>E9+E7+E8</f>
        <v>8425</v>
      </c>
      <c r="F10" s="84">
        <f>F9+F7+F8</f>
        <v>8410</v>
      </c>
      <c r="G10" s="13">
        <f t="shared" si="0"/>
        <v>-15</v>
      </c>
      <c r="H10" s="14">
        <f t="shared" si="1"/>
        <v>-0.17804154302670622</v>
      </c>
    </row>
    <row r="11" spans="1:8" x14ac:dyDescent="0.25">
      <c r="A11" s="31" t="s">
        <v>13</v>
      </c>
      <c r="B11" s="79">
        <v>64</v>
      </c>
      <c r="C11" s="79">
        <v>74</v>
      </c>
      <c r="D11" s="79">
        <v>96</v>
      </c>
      <c r="E11" s="79">
        <v>90</v>
      </c>
      <c r="F11" s="79">
        <v>98</v>
      </c>
      <c r="G11" s="32">
        <f t="shared" si="0"/>
        <v>8</v>
      </c>
      <c r="H11" s="36">
        <f t="shared" si="1"/>
        <v>8.8888888888888893</v>
      </c>
    </row>
    <row r="12" spans="1:8" x14ac:dyDescent="0.25">
      <c r="A12" s="31" t="s">
        <v>14</v>
      </c>
      <c r="B12" s="79">
        <v>100</v>
      </c>
      <c r="C12" s="79">
        <v>87</v>
      </c>
      <c r="D12" s="79">
        <v>91</v>
      </c>
      <c r="E12" s="79">
        <v>105</v>
      </c>
      <c r="F12" s="79">
        <v>96</v>
      </c>
      <c r="G12" s="32">
        <f t="shared" si="0"/>
        <v>-9</v>
      </c>
      <c r="H12" s="36">
        <f t="shared" si="1"/>
        <v>-8.5714285714285712</v>
      </c>
    </row>
    <row r="13" spans="1:8" x14ac:dyDescent="0.25">
      <c r="A13" s="31" t="s">
        <v>15</v>
      </c>
      <c r="B13" s="79">
        <v>105</v>
      </c>
      <c r="C13" s="79">
        <v>96</v>
      </c>
      <c r="D13" s="79">
        <v>91</v>
      </c>
      <c r="E13" s="79">
        <v>98</v>
      </c>
      <c r="F13" s="79">
        <v>106</v>
      </c>
      <c r="G13" s="32">
        <f t="shared" si="0"/>
        <v>8</v>
      </c>
      <c r="H13" s="36">
        <f t="shared" si="1"/>
        <v>8.1632653061224492</v>
      </c>
    </row>
    <row r="14" spans="1:8" x14ac:dyDescent="0.25">
      <c r="A14" s="31" t="s">
        <v>16</v>
      </c>
      <c r="B14" s="79">
        <v>122</v>
      </c>
      <c r="C14" s="79">
        <v>102</v>
      </c>
      <c r="D14" s="79">
        <v>100</v>
      </c>
      <c r="E14" s="79">
        <v>86</v>
      </c>
      <c r="F14" s="79">
        <v>94</v>
      </c>
      <c r="G14" s="32">
        <f t="shared" si="0"/>
        <v>8</v>
      </c>
      <c r="H14" s="36">
        <f t="shared" si="1"/>
        <v>9.3023255813953494</v>
      </c>
    </row>
    <row r="15" spans="1:8" x14ac:dyDescent="0.25">
      <c r="A15" s="12" t="s">
        <v>17</v>
      </c>
      <c r="B15" s="84">
        <f t="shared" ref="B15" si="4">SUM(B11:B14)</f>
        <v>391</v>
      </c>
      <c r="C15" s="84">
        <f t="shared" ref="C15:D15" si="5">SUM(C11:C14)</f>
        <v>359</v>
      </c>
      <c r="D15" s="84">
        <f t="shared" si="5"/>
        <v>378</v>
      </c>
      <c r="E15" s="84">
        <f t="shared" ref="E15:F15" si="6">SUM(E11:E14)</f>
        <v>379</v>
      </c>
      <c r="F15" s="84">
        <f t="shared" si="6"/>
        <v>394</v>
      </c>
      <c r="G15" s="13">
        <f t="shared" si="0"/>
        <v>15</v>
      </c>
      <c r="H15" s="14">
        <f t="shared" si="1"/>
        <v>3.9577836411609502</v>
      </c>
    </row>
    <row r="16" spans="1:8" x14ac:dyDescent="0.25">
      <c r="A16" s="15" t="s">
        <v>18</v>
      </c>
      <c r="B16" s="85">
        <f t="shared" ref="B16:D16" si="7">B15+B10</f>
        <v>9022</v>
      </c>
      <c r="C16" s="85">
        <f t="shared" si="7"/>
        <v>8846</v>
      </c>
      <c r="D16" s="85">
        <f t="shared" si="7"/>
        <v>8803</v>
      </c>
      <c r="E16" s="85">
        <f t="shared" ref="E16:F16" si="8">E15+E10</f>
        <v>8804</v>
      </c>
      <c r="F16" s="85">
        <f t="shared" si="8"/>
        <v>8804</v>
      </c>
      <c r="G16" s="16">
        <f t="shared" si="0"/>
        <v>0</v>
      </c>
      <c r="H16" s="17">
        <f t="shared" si="1"/>
        <v>0</v>
      </c>
    </row>
    <row r="17" spans="1:8" x14ac:dyDescent="0.25">
      <c r="A17" s="31" t="s">
        <v>20</v>
      </c>
      <c r="B17" s="79">
        <v>134</v>
      </c>
      <c r="C17" s="79">
        <v>113</v>
      </c>
      <c r="D17" s="79">
        <v>112</v>
      </c>
      <c r="E17" s="79">
        <v>110</v>
      </c>
      <c r="F17" s="79">
        <v>120</v>
      </c>
      <c r="G17" s="32">
        <f t="shared" si="0"/>
        <v>10</v>
      </c>
      <c r="H17" s="36">
        <f t="shared" si="1"/>
        <v>9.0909090909090917</v>
      </c>
    </row>
    <row r="18" spans="1:8" x14ac:dyDescent="0.25">
      <c r="A18" s="31" t="s">
        <v>21</v>
      </c>
      <c r="B18" s="79">
        <v>103</v>
      </c>
      <c r="C18" s="79">
        <v>118</v>
      </c>
      <c r="D18" s="79">
        <v>94</v>
      </c>
      <c r="E18" s="79">
        <v>92</v>
      </c>
      <c r="F18" s="79">
        <v>101</v>
      </c>
      <c r="G18" s="32">
        <f t="shared" si="0"/>
        <v>9</v>
      </c>
      <c r="H18" s="36">
        <f t="shared" si="1"/>
        <v>9.7826086956521738</v>
      </c>
    </row>
    <row r="19" spans="1:8" x14ac:dyDescent="0.25">
      <c r="A19" s="18" t="s">
        <v>22</v>
      </c>
      <c r="B19" s="86">
        <f t="shared" ref="B19:D19" si="9">SUM(B17:B18)</f>
        <v>237</v>
      </c>
      <c r="C19" s="86">
        <f t="shared" si="9"/>
        <v>231</v>
      </c>
      <c r="D19" s="86">
        <f t="shared" si="9"/>
        <v>206</v>
      </c>
      <c r="E19" s="86">
        <f t="shared" ref="E19:F19" si="10">SUM(E17:E18)</f>
        <v>202</v>
      </c>
      <c r="F19" s="86">
        <f t="shared" si="10"/>
        <v>221</v>
      </c>
      <c r="G19" s="19">
        <f t="shared" si="0"/>
        <v>19</v>
      </c>
      <c r="H19" s="20">
        <f t="shared" si="1"/>
        <v>9.4059405940594054</v>
      </c>
    </row>
    <row r="20" spans="1:8" x14ac:dyDescent="0.25">
      <c r="A20" s="31" t="s">
        <v>24</v>
      </c>
      <c r="B20" s="79"/>
      <c r="C20" s="79"/>
      <c r="D20" s="79"/>
      <c r="E20" s="79"/>
      <c r="F20" s="79"/>
      <c r="G20" s="32">
        <f t="shared" si="0"/>
        <v>0</v>
      </c>
      <c r="H20" s="36"/>
    </row>
    <row r="21" spans="1:8" x14ac:dyDescent="0.25">
      <c r="A21" s="31" t="s">
        <v>25</v>
      </c>
      <c r="B21" s="79">
        <v>7</v>
      </c>
      <c r="C21" s="79"/>
      <c r="D21" s="79"/>
      <c r="E21" s="79"/>
      <c r="F21" s="79"/>
      <c r="G21" s="32">
        <f t="shared" si="0"/>
        <v>0</v>
      </c>
      <c r="H21" s="36"/>
    </row>
    <row r="22" spans="1:8" x14ac:dyDescent="0.25">
      <c r="A22" s="18" t="s">
        <v>26</v>
      </c>
      <c r="B22" s="86">
        <f t="shared" ref="B22" si="11">SUM(B20:B21)</f>
        <v>7</v>
      </c>
      <c r="C22" s="19">
        <v>0</v>
      </c>
      <c r="D22" s="19">
        <v>0</v>
      </c>
      <c r="E22" s="19">
        <v>0</v>
      </c>
      <c r="F22" s="19">
        <v>0</v>
      </c>
      <c r="G22" s="19">
        <f t="shared" si="0"/>
        <v>0</v>
      </c>
      <c r="H22" s="20"/>
    </row>
    <row r="23" spans="1:8" x14ac:dyDescent="0.25">
      <c r="A23" s="31" t="s">
        <v>27</v>
      </c>
      <c r="B23" s="79">
        <v>589</v>
      </c>
      <c r="C23" s="79">
        <v>523</v>
      </c>
      <c r="D23" s="79">
        <v>531</v>
      </c>
      <c r="E23" s="79">
        <v>530</v>
      </c>
      <c r="F23" s="79">
        <v>515</v>
      </c>
      <c r="G23" s="32">
        <f t="shared" si="0"/>
        <v>-15</v>
      </c>
      <c r="H23" s="36">
        <f t="shared" si="1"/>
        <v>-2.8301886792452833</v>
      </c>
    </row>
    <row r="24" spans="1:8" x14ac:dyDescent="0.25">
      <c r="A24" s="31" t="s">
        <v>28</v>
      </c>
      <c r="B24" s="79">
        <v>526</v>
      </c>
      <c r="C24" s="79">
        <v>554</v>
      </c>
      <c r="D24" s="79">
        <v>488</v>
      </c>
      <c r="E24" s="79">
        <v>504</v>
      </c>
      <c r="F24" s="79">
        <v>517</v>
      </c>
      <c r="G24" s="32">
        <f t="shared" si="0"/>
        <v>13</v>
      </c>
      <c r="H24" s="36">
        <f t="shared" si="1"/>
        <v>2.5793650793650791</v>
      </c>
    </row>
    <row r="25" spans="1:8" x14ac:dyDescent="0.25">
      <c r="A25" s="31" t="s">
        <v>29</v>
      </c>
      <c r="B25" s="79">
        <v>471</v>
      </c>
      <c r="C25" s="79">
        <v>484</v>
      </c>
      <c r="D25" s="79">
        <v>513</v>
      </c>
      <c r="E25" s="79">
        <v>445</v>
      </c>
      <c r="F25" s="79">
        <v>447</v>
      </c>
      <c r="G25" s="32">
        <f t="shared" si="0"/>
        <v>2</v>
      </c>
      <c r="H25" s="36">
        <f t="shared" si="1"/>
        <v>0.44943820224719105</v>
      </c>
    </row>
    <row r="26" spans="1:8" x14ac:dyDescent="0.25">
      <c r="A26" s="18" t="s">
        <v>41</v>
      </c>
      <c r="B26" s="86">
        <f t="shared" ref="B26:D26" si="12">SUM(B23:B25)</f>
        <v>1586</v>
      </c>
      <c r="C26" s="86">
        <f t="shared" si="12"/>
        <v>1561</v>
      </c>
      <c r="D26" s="86">
        <f t="shared" si="12"/>
        <v>1532</v>
      </c>
      <c r="E26" s="86">
        <f t="shared" ref="E26:F26" si="13">SUM(E23:E25)</f>
        <v>1479</v>
      </c>
      <c r="F26" s="86">
        <f t="shared" si="13"/>
        <v>1479</v>
      </c>
      <c r="G26" s="19">
        <f t="shared" si="0"/>
        <v>0</v>
      </c>
      <c r="H26" s="20">
        <f t="shared" si="1"/>
        <v>0</v>
      </c>
    </row>
    <row r="27" spans="1:8" x14ac:dyDescent="0.25">
      <c r="A27" s="31" t="s">
        <v>30</v>
      </c>
      <c r="B27" s="5"/>
      <c r="C27" s="5"/>
      <c r="D27" s="5"/>
      <c r="E27" s="5"/>
      <c r="F27" s="5"/>
      <c r="G27" s="32">
        <f t="shared" si="0"/>
        <v>0</v>
      </c>
      <c r="H27" s="10"/>
    </row>
    <row r="28" spans="1:8" x14ac:dyDescent="0.25">
      <c r="A28" s="15" t="s">
        <v>31</v>
      </c>
      <c r="B28" s="16">
        <f t="shared" ref="B28:D28" si="14">B19+B22+B26+B27</f>
        <v>1830</v>
      </c>
      <c r="C28" s="16">
        <f t="shared" si="14"/>
        <v>1792</v>
      </c>
      <c r="D28" s="16">
        <f t="shared" si="14"/>
        <v>1738</v>
      </c>
      <c r="E28" s="16">
        <f t="shared" ref="E28:F28" si="15">E19+E22+E26+E27</f>
        <v>1681</v>
      </c>
      <c r="F28" s="16">
        <f t="shared" si="15"/>
        <v>1700</v>
      </c>
      <c r="G28" s="16">
        <f t="shared" si="0"/>
        <v>19</v>
      </c>
      <c r="H28" s="17">
        <f t="shared" si="1"/>
        <v>1.1302795954788816</v>
      </c>
    </row>
    <row r="29" spans="1:8" x14ac:dyDescent="0.25">
      <c r="A29" s="31" t="s">
        <v>32</v>
      </c>
      <c r="B29" s="79">
        <v>1445</v>
      </c>
      <c r="C29" s="79">
        <v>1447</v>
      </c>
      <c r="D29" s="79">
        <v>1357</v>
      </c>
      <c r="E29" s="79">
        <v>1305</v>
      </c>
      <c r="F29" s="79">
        <v>1273</v>
      </c>
      <c r="G29" s="32">
        <f t="shared" si="0"/>
        <v>-32</v>
      </c>
      <c r="H29" s="36">
        <f t="shared" si="1"/>
        <v>-2.4521072796934869</v>
      </c>
    </row>
    <row r="30" spans="1:8" x14ac:dyDescent="0.25">
      <c r="A30" s="31" t="s">
        <v>33</v>
      </c>
      <c r="B30" s="79">
        <v>956</v>
      </c>
      <c r="C30" s="79">
        <v>1013</v>
      </c>
      <c r="D30" s="79">
        <v>1014</v>
      </c>
      <c r="E30" s="79">
        <v>931</v>
      </c>
      <c r="F30" s="79">
        <v>946</v>
      </c>
      <c r="G30" s="32">
        <f t="shared" si="0"/>
        <v>15</v>
      </c>
      <c r="H30" s="36">
        <f t="shared" si="1"/>
        <v>1.6111707841031151</v>
      </c>
    </row>
    <row r="31" spans="1:8" x14ac:dyDescent="0.25">
      <c r="A31" s="31" t="s">
        <v>34</v>
      </c>
      <c r="B31" s="79">
        <v>287</v>
      </c>
      <c r="C31" s="79">
        <v>302</v>
      </c>
      <c r="D31" s="79">
        <v>297</v>
      </c>
      <c r="E31" s="79">
        <v>300</v>
      </c>
      <c r="F31" s="79">
        <v>296</v>
      </c>
      <c r="G31" s="32">
        <f t="shared" si="0"/>
        <v>-4</v>
      </c>
      <c r="H31" s="36">
        <f t="shared" si="1"/>
        <v>-1.3333333333333335</v>
      </c>
    </row>
    <row r="32" spans="1:8" x14ac:dyDescent="0.25">
      <c r="A32" s="21" t="s">
        <v>35</v>
      </c>
      <c r="B32" s="90">
        <f t="shared" ref="B32:D32" si="16">SUM(B30:B31)</f>
        <v>1243</v>
      </c>
      <c r="C32" s="90">
        <f t="shared" si="16"/>
        <v>1315</v>
      </c>
      <c r="D32" s="90">
        <f t="shared" si="16"/>
        <v>1311</v>
      </c>
      <c r="E32" s="90">
        <f t="shared" ref="E32:F32" si="17">SUM(E30:E31)</f>
        <v>1231</v>
      </c>
      <c r="F32" s="90">
        <f t="shared" si="17"/>
        <v>1242</v>
      </c>
      <c r="G32" s="33">
        <f t="shared" si="0"/>
        <v>11</v>
      </c>
      <c r="H32" s="37">
        <f t="shared" si="1"/>
        <v>0.89358245329000818</v>
      </c>
    </row>
    <row r="33" spans="1:8" x14ac:dyDescent="0.25">
      <c r="A33" s="31" t="s">
        <v>36</v>
      </c>
      <c r="B33" s="79">
        <v>884</v>
      </c>
      <c r="C33" s="79">
        <v>957</v>
      </c>
      <c r="D33" s="79">
        <v>993</v>
      </c>
      <c r="E33" s="79">
        <v>1044</v>
      </c>
      <c r="F33" s="79">
        <v>941</v>
      </c>
      <c r="G33" s="32">
        <f t="shared" si="0"/>
        <v>-103</v>
      </c>
      <c r="H33" s="36">
        <f t="shared" si="1"/>
        <v>-9.8659003831417618</v>
      </c>
    </row>
    <row r="34" spans="1:8" x14ac:dyDescent="0.25">
      <c r="A34" s="31" t="s">
        <v>37</v>
      </c>
      <c r="B34" s="79">
        <v>260</v>
      </c>
      <c r="C34" s="79">
        <v>290</v>
      </c>
      <c r="D34" s="79">
        <v>315</v>
      </c>
      <c r="E34" s="79">
        <v>299</v>
      </c>
      <c r="F34" s="79">
        <v>313</v>
      </c>
      <c r="G34" s="32">
        <f t="shared" si="0"/>
        <v>14</v>
      </c>
      <c r="H34" s="36">
        <f t="shared" si="1"/>
        <v>4.6822742474916383</v>
      </c>
    </row>
    <row r="35" spans="1:8" x14ac:dyDescent="0.25">
      <c r="A35" s="21" t="s">
        <v>38</v>
      </c>
      <c r="B35" s="90">
        <f t="shared" ref="B35:D35" si="18">SUM(B33:B34)</f>
        <v>1144</v>
      </c>
      <c r="C35" s="90">
        <f t="shared" si="18"/>
        <v>1247</v>
      </c>
      <c r="D35" s="90">
        <f t="shared" si="18"/>
        <v>1308</v>
      </c>
      <c r="E35" s="90">
        <f t="shared" ref="E35:F35" si="19">SUM(E33:E34)</f>
        <v>1343</v>
      </c>
      <c r="F35" s="90">
        <f t="shared" si="19"/>
        <v>1254</v>
      </c>
      <c r="G35" s="33">
        <f t="shared" si="0"/>
        <v>-89</v>
      </c>
      <c r="H35" s="37">
        <f t="shared" si="1"/>
        <v>-6.626954579300075</v>
      </c>
    </row>
    <row r="36" spans="1:8" x14ac:dyDescent="0.25">
      <c r="A36" s="12" t="s">
        <v>39</v>
      </c>
      <c r="B36" s="84">
        <f t="shared" ref="B36:D36" si="20">B35+B32+B29</f>
        <v>3832</v>
      </c>
      <c r="C36" s="84">
        <f t="shared" si="20"/>
        <v>4009</v>
      </c>
      <c r="D36" s="84">
        <f t="shared" si="20"/>
        <v>3976</v>
      </c>
      <c r="E36" s="84">
        <f t="shared" ref="E36:F36" si="21">E35+E32+E29</f>
        <v>3879</v>
      </c>
      <c r="F36" s="84">
        <f t="shared" si="21"/>
        <v>3769</v>
      </c>
      <c r="G36" s="13">
        <f t="shared" si="0"/>
        <v>-110</v>
      </c>
      <c r="H36" s="14">
        <f t="shared" si="1"/>
        <v>-2.8357824181490074</v>
      </c>
    </row>
    <row r="37" spans="1:8" ht="15.75" x14ac:dyDescent="0.25">
      <c r="A37" s="22" t="s">
        <v>40</v>
      </c>
      <c r="B37" s="87">
        <f>B36+B28+B16</f>
        <v>14684</v>
      </c>
      <c r="C37" s="87">
        <f>C36+C28+C16</f>
        <v>14647</v>
      </c>
      <c r="D37" s="87">
        <f>D36+D28+D16</f>
        <v>14517</v>
      </c>
      <c r="E37" s="87">
        <f>E36+E28+E16</f>
        <v>14364</v>
      </c>
      <c r="F37" s="87">
        <f>F36+F28+F16</f>
        <v>14273</v>
      </c>
      <c r="G37" s="23">
        <f t="shared" si="0"/>
        <v>-91</v>
      </c>
      <c r="H37" s="24">
        <f t="shared" si="1"/>
        <v>-0.6335282651072125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16" workbookViewId="0"/>
  </sheetViews>
  <sheetFormatPr baseColWidth="10" defaultRowHeight="15" x14ac:dyDescent="0.25"/>
  <cols>
    <col min="1" max="1" width="31.85546875" customWidth="1"/>
    <col min="2" max="6" width="10.85546875" style="76" customWidth="1"/>
  </cols>
  <sheetData>
    <row r="1" spans="1:8" x14ac:dyDescent="0.25">
      <c r="A1" s="38" t="s">
        <v>44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88" t="s">
        <v>1</v>
      </c>
      <c r="H1" s="8"/>
    </row>
    <row r="2" spans="1:8" x14ac:dyDescent="0.25">
      <c r="A2" s="2" t="s">
        <v>49</v>
      </c>
      <c r="B2" s="78" t="s">
        <v>74</v>
      </c>
      <c r="C2" s="78" t="s">
        <v>75</v>
      </c>
      <c r="D2" s="78" t="s">
        <v>76</v>
      </c>
      <c r="E2" s="78" t="s">
        <v>77</v>
      </c>
      <c r="F2" s="78" t="s">
        <v>78</v>
      </c>
      <c r="G2" s="89" t="s">
        <v>3</v>
      </c>
      <c r="H2" s="9" t="s">
        <v>4</v>
      </c>
    </row>
    <row r="3" spans="1:8" x14ac:dyDescent="0.25">
      <c r="A3" s="4" t="s">
        <v>5</v>
      </c>
      <c r="B3" s="75">
        <v>2103</v>
      </c>
      <c r="C3" s="75">
        <v>2060</v>
      </c>
      <c r="D3" s="75">
        <v>2080</v>
      </c>
      <c r="E3" s="75">
        <v>2068</v>
      </c>
      <c r="F3" s="75">
        <v>2084</v>
      </c>
      <c r="G3" s="61">
        <f>F3-E3</f>
        <v>16</v>
      </c>
      <c r="H3" s="10">
        <f>G3/E3*100</f>
        <v>0.77369439071566737</v>
      </c>
    </row>
    <row r="4" spans="1:8" x14ac:dyDescent="0.25">
      <c r="A4" s="4" t="s">
        <v>6</v>
      </c>
      <c r="B4" s="75">
        <v>2100</v>
      </c>
      <c r="C4" s="75">
        <v>2089</v>
      </c>
      <c r="D4" s="75">
        <v>2056</v>
      </c>
      <c r="E4" s="75">
        <v>2068</v>
      </c>
      <c r="F4" s="75">
        <v>2062</v>
      </c>
      <c r="G4" s="61">
        <f t="shared" ref="G4:G57" si="0">F4-E4</f>
        <v>-6</v>
      </c>
      <c r="H4" s="10">
        <f t="shared" ref="H4:H57" si="1">G4/E4*100</f>
        <v>-0.29013539651837528</v>
      </c>
    </row>
    <row r="5" spans="1:8" x14ac:dyDescent="0.25">
      <c r="A5" s="4" t="s">
        <v>7</v>
      </c>
      <c r="B5" s="75">
        <v>2098</v>
      </c>
      <c r="C5" s="75">
        <v>2101</v>
      </c>
      <c r="D5" s="75">
        <v>2057</v>
      </c>
      <c r="E5" s="75">
        <v>2012</v>
      </c>
      <c r="F5" s="75">
        <v>2046</v>
      </c>
      <c r="G5" s="61">
        <f t="shared" si="0"/>
        <v>34</v>
      </c>
      <c r="H5" s="10">
        <f t="shared" si="1"/>
        <v>1.6898608349900597</v>
      </c>
    </row>
    <row r="6" spans="1:8" x14ac:dyDescent="0.25">
      <c r="A6" s="4" t="s">
        <v>8</v>
      </c>
      <c r="B6" s="75">
        <v>2109</v>
      </c>
      <c r="C6" s="75">
        <v>2012</v>
      </c>
      <c r="D6" s="75">
        <v>2027</v>
      </c>
      <c r="E6" s="75">
        <v>2029</v>
      </c>
      <c r="F6" s="75">
        <v>1970</v>
      </c>
      <c r="G6" s="61">
        <f t="shared" si="0"/>
        <v>-59</v>
      </c>
      <c r="H6" s="10">
        <f t="shared" si="1"/>
        <v>-2.9078363725973384</v>
      </c>
    </row>
    <row r="7" spans="1:8" x14ac:dyDescent="0.25">
      <c r="A7" s="12" t="s">
        <v>9</v>
      </c>
      <c r="B7" s="80">
        <f>SUM(B3:B6)</f>
        <v>8410</v>
      </c>
      <c r="C7" s="80">
        <f>SUM(C3:C6)</f>
        <v>8262</v>
      </c>
      <c r="D7" s="80">
        <f>SUM(D3:D6)</f>
        <v>8220</v>
      </c>
      <c r="E7" s="80">
        <f>SUM(E3:E6)</f>
        <v>8177</v>
      </c>
      <c r="F7" s="80">
        <f>SUM(F3:F6)</f>
        <v>8162</v>
      </c>
      <c r="G7" s="84">
        <f t="shared" si="0"/>
        <v>-15</v>
      </c>
      <c r="H7" s="14">
        <f t="shared" si="1"/>
        <v>-0.18344135991194815</v>
      </c>
    </row>
    <row r="8" spans="1:8" x14ac:dyDescent="0.25">
      <c r="A8" s="4" t="s">
        <v>10</v>
      </c>
      <c r="B8" s="75"/>
      <c r="C8" s="75"/>
      <c r="D8" s="75"/>
      <c r="E8" s="75"/>
      <c r="F8" s="75"/>
      <c r="G8" s="61">
        <f t="shared" si="0"/>
        <v>0</v>
      </c>
      <c r="H8" s="10"/>
    </row>
    <row r="9" spans="1:8" x14ac:dyDescent="0.25">
      <c r="A9" s="4" t="s">
        <v>11</v>
      </c>
      <c r="B9" s="75">
        <v>135</v>
      </c>
      <c r="C9" s="75">
        <v>142</v>
      </c>
      <c r="D9" s="75">
        <v>119</v>
      </c>
      <c r="E9" s="75">
        <v>146</v>
      </c>
      <c r="F9" s="75">
        <v>150</v>
      </c>
      <c r="G9" s="61">
        <f t="shared" si="0"/>
        <v>4</v>
      </c>
      <c r="H9" s="10">
        <f t="shared" si="1"/>
        <v>2.7397260273972601</v>
      </c>
    </row>
    <row r="10" spans="1:8" x14ac:dyDescent="0.25">
      <c r="A10" s="12" t="s">
        <v>12</v>
      </c>
      <c r="B10" s="80">
        <f>B9+B7+B8</f>
        <v>8545</v>
      </c>
      <c r="C10" s="80">
        <f>C9+C7+C8</f>
        <v>8404</v>
      </c>
      <c r="D10" s="80">
        <f>D9+D7+D8</f>
        <v>8339</v>
      </c>
      <c r="E10" s="80">
        <f>E9+E7+E8</f>
        <v>8323</v>
      </c>
      <c r="F10" s="80">
        <f>F9+F7+F8</f>
        <v>8312</v>
      </c>
      <c r="G10" s="84">
        <f t="shared" si="0"/>
        <v>-11</v>
      </c>
      <c r="H10" s="14">
        <f t="shared" si="1"/>
        <v>-0.13216388321518682</v>
      </c>
    </row>
    <row r="11" spans="1:8" x14ac:dyDescent="0.25">
      <c r="A11" s="4" t="s">
        <v>13</v>
      </c>
      <c r="B11" s="75">
        <v>52</v>
      </c>
      <c r="C11" s="75">
        <v>71</v>
      </c>
      <c r="D11" s="75">
        <v>88</v>
      </c>
      <c r="E11" s="75">
        <v>75</v>
      </c>
      <c r="F11" s="75">
        <v>89</v>
      </c>
      <c r="G11" s="61">
        <f t="shared" si="0"/>
        <v>14</v>
      </c>
      <c r="H11" s="10">
        <f t="shared" si="1"/>
        <v>18.666666666666668</v>
      </c>
    </row>
    <row r="12" spans="1:8" x14ac:dyDescent="0.25">
      <c r="A12" s="4" t="s">
        <v>14</v>
      </c>
      <c r="B12" s="75">
        <v>87</v>
      </c>
      <c r="C12" s="75">
        <v>72</v>
      </c>
      <c r="D12" s="75">
        <v>84</v>
      </c>
      <c r="E12" s="75">
        <v>93</v>
      </c>
      <c r="F12" s="75">
        <v>80</v>
      </c>
      <c r="G12" s="61">
        <f t="shared" si="0"/>
        <v>-13</v>
      </c>
      <c r="H12" s="10">
        <f t="shared" si="1"/>
        <v>-13.978494623655912</v>
      </c>
    </row>
    <row r="13" spans="1:8" x14ac:dyDescent="0.25">
      <c r="A13" s="4" t="s">
        <v>15</v>
      </c>
      <c r="B13" s="75">
        <v>89</v>
      </c>
      <c r="C13" s="75">
        <v>85</v>
      </c>
      <c r="D13" s="75">
        <v>75</v>
      </c>
      <c r="E13" s="75">
        <v>83</v>
      </c>
      <c r="F13" s="75">
        <v>93</v>
      </c>
      <c r="G13" s="61">
        <f t="shared" si="0"/>
        <v>10</v>
      </c>
      <c r="H13" s="10">
        <f t="shared" si="1"/>
        <v>12.048192771084338</v>
      </c>
    </row>
    <row r="14" spans="1:8" x14ac:dyDescent="0.25">
      <c r="A14" s="4" t="s">
        <v>16</v>
      </c>
      <c r="B14" s="75">
        <v>106</v>
      </c>
      <c r="C14" s="75">
        <v>89</v>
      </c>
      <c r="D14" s="75">
        <v>86</v>
      </c>
      <c r="E14" s="75">
        <v>70</v>
      </c>
      <c r="F14" s="75">
        <v>80</v>
      </c>
      <c r="G14" s="61">
        <f t="shared" si="0"/>
        <v>10</v>
      </c>
      <c r="H14" s="10">
        <f t="shared" si="1"/>
        <v>14.285714285714285</v>
      </c>
    </row>
    <row r="15" spans="1:8" x14ac:dyDescent="0.25">
      <c r="A15" s="12" t="s">
        <v>17</v>
      </c>
      <c r="B15" s="80">
        <f>SUM(B11:B14)</f>
        <v>334</v>
      </c>
      <c r="C15" s="80">
        <f>SUM(C11:C14)</f>
        <v>317</v>
      </c>
      <c r="D15" s="80">
        <f>SUM(D11:D14)</f>
        <v>333</v>
      </c>
      <c r="E15" s="80">
        <f>SUM(E11:E14)</f>
        <v>321</v>
      </c>
      <c r="F15" s="80">
        <f>SUM(F11:F14)</f>
        <v>342</v>
      </c>
      <c r="G15" s="84">
        <f t="shared" si="0"/>
        <v>21</v>
      </c>
      <c r="H15" s="14">
        <f t="shared" si="1"/>
        <v>6.5420560747663545</v>
      </c>
    </row>
    <row r="16" spans="1:8" x14ac:dyDescent="0.25">
      <c r="A16" s="15" t="s">
        <v>18</v>
      </c>
      <c r="B16" s="81">
        <f>B15+B10</f>
        <v>8879</v>
      </c>
      <c r="C16" s="81">
        <f>C15+C10</f>
        <v>8721</v>
      </c>
      <c r="D16" s="81">
        <f>D15+D10</f>
        <v>8672</v>
      </c>
      <c r="E16" s="81">
        <f>E15+E10</f>
        <v>8644</v>
      </c>
      <c r="F16" s="81">
        <f>F15+F10</f>
        <v>8654</v>
      </c>
      <c r="G16" s="85">
        <f t="shared" si="0"/>
        <v>10</v>
      </c>
      <c r="H16" s="17">
        <f t="shared" si="1"/>
        <v>0.11568718186024989</v>
      </c>
    </row>
    <row r="17" spans="1:8" s="95" customFormat="1" x14ac:dyDescent="0.25">
      <c r="A17" s="4" t="s">
        <v>10</v>
      </c>
      <c r="B17" s="75"/>
      <c r="C17" s="75"/>
      <c r="D17" s="75">
        <v>1</v>
      </c>
      <c r="E17" s="75"/>
      <c r="F17" s="75"/>
      <c r="G17" s="61">
        <f t="shared" si="0"/>
        <v>0</v>
      </c>
      <c r="H17" s="10" t="e">
        <f t="shared" si="1"/>
        <v>#DIV/0!</v>
      </c>
    </row>
    <row r="18" spans="1:8" s="95" customFormat="1" x14ac:dyDescent="0.25">
      <c r="A18" s="4" t="s">
        <v>11</v>
      </c>
      <c r="B18" s="75"/>
      <c r="C18" s="75"/>
      <c r="D18" s="75">
        <v>10</v>
      </c>
      <c r="E18" s="75">
        <v>11</v>
      </c>
      <c r="F18" s="75"/>
      <c r="G18" s="61">
        <f t="shared" si="0"/>
        <v>-11</v>
      </c>
      <c r="H18" s="10">
        <f t="shared" si="1"/>
        <v>-100</v>
      </c>
    </row>
    <row r="19" spans="1:8" x14ac:dyDescent="0.25">
      <c r="A19" s="4" t="s">
        <v>13</v>
      </c>
      <c r="B19" s="75">
        <v>12</v>
      </c>
      <c r="C19" s="75">
        <v>3</v>
      </c>
      <c r="D19" s="75">
        <v>8</v>
      </c>
      <c r="E19" s="75">
        <v>15</v>
      </c>
      <c r="F19" s="75">
        <v>9</v>
      </c>
      <c r="G19" s="61">
        <f t="shared" si="0"/>
        <v>-6</v>
      </c>
      <c r="H19" s="10">
        <f t="shared" si="1"/>
        <v>-40</v>
      </c>
    </row>
    <row r="20" spans="1:8" x14ac:dyDescent="0.25">
      <c r="A20" s="4" t="s">
        <v>14</v>
      </c>
      <c r="B20" s="75">
        <v>13</v>
      </c>
      <c r="C20" s="75">
        <v>15</v>
      </c>
      <c r="D20" s="75">
        <v>7</v>
      </c>
      <c r="E20" s="75">
        <v>12</v>
      </c>
      <c r="F20" s="75">
        <v>16</v>
      </c>
      <c r="G20" s="61">
        <f t="shared" si="0"/>
        <v>4</v>
      </c>
      <c r="H20" s="10">
        <f t="shared" si="1"/>
        <v>33.333333333333329</v>
      </c>
    </row>
    <row r="21" spans="1:8" x14ac:dyDescent="0.25">
      <c r="A21" s="4" t="s">
        <v>15</v>
      </c>
      <c r="B21" s="75">
        <v>16</v>
      </c>
      <c r="C21" s="75">
        <v>11</v>
      </c>
      <c r="D21" s="75">
        <v>16</v>
      </c>
      <c r="E21" s="75">
        <v>15</v>
      </c>
      <c r="F21" s="75">
        <v>13</v>
      </c>
      <c r="G21" s="61">
        <f t="shared" si="0"/>
        <v>-2</v>
      </c>
      <c r="H21" s="10">
        <f t="shared" si="1"/>
        <v>-13.333333333333334</v>
      </c>
    </row>
    <row r="22" spans="1:8" x14ac:dyDescent="0.25">
      <c r="A22" s="4" t="s">
        <v>16</v>
      </c>
      <c r="B22" s="75">
        <v>16</v>
      </c>
      <c r="C22" s="75">
        <v>13</v>
      </c>
      <c r="D22" s="75">
        <v>14</v>
      </c>
      <c r="E22" s="75">
        <v>16</v>
      </c>
      <c r="F22" s="75">
        <v>14</v>
      </c>
      <c r="G22" s="61">
        <f t="shared" si="0"/>
        <v>-2</v>
      </c>
      <c r="H22" s="10">
        <f t="shared" si="1"/>
        <v>-12.5</v>
      </c>
    </row>
    <row r="23" spans="1:8" x14ac:dyDescent="0.25">
      <c r="A23" s="4" t="s">
        <v>20</v>
      </c>
      <c r="B23" s="75">
        <v>47</v>
      </c>
      <c r="C23" s="75">
        <v>42</v>
      </c>
      <c r="D23" s="75">
        <v>38</v>
      </c>
      <c r="E23" s="75">
        <v>39</v>
      </c>
      <c r="F23" s="75">
        <v>42</v>
      </c>
      <c r="G23" s="61">
        <f t="shared" si="0"/>
        <v>3</v>
      </c>
      <c r="H23" s="10">
        <f t="shared" si="1"/>
        <v>7.6923076923076925</v>
      </c>
    </row>
    <row r="24" spans="1:8" x14ac:dyDescent="0.25">
      <c r="A24" s="4" t="s">
        <v>21</v>
      </c>
      <c r="B24" s="75">
        <v>43</v>
      </c>
      <c r="C24" s="75">
        <v>43</v>
      </c>
      <c r="D24" s="75">
        <v>33</v>
      </c>
      <c r="E24" s="75">
        <v>33</v>
      </c>
      <c r="F24" s="75">
        <v>38</v>
      </c>
      <c r="G24" s="61">
        <f t="shared" si="0"/>
        <v>5</v>
      </c>
      <c r="H24" s="10">
        <f t="shared" si="1"/>
        <v>15.151515151515152</v>
      </c>
    </row>
    <row r="25" spans="1:8" x14ac:dyDescent="0.25">
      <c r="A25" s="15" t="s">
        <v>50</v>
      </c>
      <c r="B25" s="81">
        <f>SUM(B19:B24)</f>
        <v>147</v>
      </c>
      <c r="C25" s="81">
        <f>SUM(C19:C24)</f>
        <v>127</v>
      </c>
      <c r="D25" s="81">
        <f>SUM(D17:D24)</f>
        <v>127</v>
      </c>
      <c r="E25" s="81">
        <f>SUM(E17:E24)</f>
        <v>141</v>
      </c>
      <c r="F25" s="81">
        <f>SUM(F17:F24)</f>
        <v>132</v>
      </c>
      <c r="G25" s="85">
        <f t="shared" si="0"/>
        <v>-9</v>
      </c>
      <c r="H25" s="17">
        <f t="shared" si="1"/>
        <v>-6.3829787234042552</v>
      </c>
    </row>
    <row r="26" spans="1:8" x14ac:dyDescent="0.25">
      <c r="A26" s="4" t="s">
        <v>8</v>
      </c>
      <c r="B26" s="75">
        <v>44</v>
      </c>
      <c r="C26" s="75">
        <v>45</v>
      </c>
      <c r="D26" s="75">
        <v>30</v>
      </c>
      <c r="E26" s="75">
        <v>30</v>
      </c>
      <c r="F26" s="75">
        <v>31</v>
      </c>
      <c r="G26" s="61">
        <f t="shared" si="0"/>
        <v>1</v>
      </c>
      <c r="H26" s="10">
        <f t="shared" si="1"/>
        <v>3.3333333333333335</v>
      </c>
    </row>
    <row r="27" spans="1:8" s="95" customFormat="1" x14ac:dyDescent="0.25">
      <c r="A27" s="4" t="s">
        <v>11</v>
      </c>
      <c r="B27" s="75"/>
      <c r="C27" s="75"/>
      <c r="D27" s="75"/>
      <c r="E27" s="75"/>
      <c r="F27" s="75">
        <v>3</v>
      </c>
      <c r="G27" s="61">
        <f t="shared" si="0"/>
        <v>3</v>
      </c>
      <c r="H27" s="10" t="e">
        <f t="shared" si="1"/>
        <v>#DIV/0!</v>
      </c>
    </row>
    <row r="28" spans="1:8" x14ac:dyDescent="0.25">
      <c r="A28" s="4" t="s">
        <v>20</v>
      </c>
      <c r="B28" s="75">
        <v>54</v>
      </c>
      <c r="C28" s="75">
        <v>42</v>
      </c>
      <c r="D28" s="75">
        <v>34</v>
      </c>
      <c r="E28" s="75">
        <v>33</v>
      </c>
      <c r="F28" s="75">
        <v>33</v>
      </c>
      <c r="G28" s="61">
        <f t="shared" si="0"/>
        <v>0</v>
      </c>
      <c r="H28" s="10">
        <f t="shared" si="1"/>
        <v>0</v>
      </c>
    </row>
    <row r="29" spans="1:8" x14ac:dyDescent="0.25">
      <c r="A29" s="4" t="s">
        <v>21</v>
      </c>
      <c r="B29" s="75">
        <v>23</v>
      </c>
      <c r="C29" s="75">
        <v>43</v>
      </c>
      <c r="D29" s="75">
        <v>28</v>
      </c>
      <c r="E29" s="75">
        <v>28</v>
      </c>
      <c r="F29" s="75">
        <v>29</v>
      </c>
      <c r="G29" s="61">
        <f t="shared" si="0"/>
        <v>1</v>
      </c>
      <c r="H29" s="10">
        <f t="shared" si="1"/>
        <v>3.5714285714285712</v>
      </c>
    </row>
    <row r="30" spans="1:8" x14ac:dyDescent="0.25">
      <c r="A30" s="18" t="s">
        <v>22</v>
      </c>
      <c r="B30" s="82">
        <f>SUM(B28:B29)</f>
        <v>77</v>
      </c>
      <c r="C30" s="82">
        <f>SUM(C28:C29)</f>
        <v>85</v>
      </c>
      <c r="D30" s="82">
        <f>SUM(D28:D29)</f>
        <v>62</v>
      </c>
      <c r="E30" s="82">
        <f>SUM(E28:E29)</f>
        <v>61</v>
      </c>
      <c r="F30" s="82">
        <f>SUM(F28:F29)</f>
        <v>62</v>
      </c>
      <c r="G30" s="86">
        <f t="shared" si="0"/>
        <v>1</v>
      </c>
      <c r="H30" s="20">
        <f t="shared" si="1"/>
        <v>1.639344262295082</v>
      </c>
    </row>
    <row r="31" spans="1:8" x14ac:dyDescent="0.25">
      <c r="A31" s="4" t="s">
        <v>27</v>
      </c>
      <c r="B31" s="75">
        <v>386</v>
      </c>
      <c r="C31" s="75">
        <v>359</v>
      </c>
      <c r="D31" s="75">
        <v>252</v>
      </c>
      <c r="E31" s="75">
        <v>251</v>
      </c>
      <c r="F31" s="75">
        <v>255</v>
      </c>
      <c r="G31" s="61">
        <f t="shared" si="0"/>
        <v>4</v>
      </c>
      <c r="H31" s="10">
        <f t="shared" si="1"/>
        <v>1.593625498007968</v>
      </c>
    </row>
    <row r="32" spans="1:8" x14ac:dyDescent="0.25">
      <c r="A32" s="4" t="s">
        <v>28</v>
      </c>
      <c r="B32" s="75">
        <v>369</v>
      </c>
      <c r="C32" s="75">
        <v>373</v>
      </c>
      <c r="D32" s="75">
        <v>243</v>
      </c>
      <c r="E32" s="75">
        <v>258</v>
      </c>
      <c r="F32" s="75">
        <v>259</v>
      </c>
      <c r="G32" s="61">
        <f t="shared" si="0"/>
        <v>1</v>
      </c>
      <c r="H32" s="10">
        <f t="shared" si="1"/>
        <v>0.38759689922480622</v>
      </c>
    </row>
    <row r="33" spans="1:8" x14ac:dyDescent="0.25">
      <c r="A33" s="4" t="s">
        <v>29</v>
      </c>
      <c r="B33" s="75">
        <v>349</v>
      </c>
      <c r="C33" s="75">
        <v>348</v>
      </c>
      <c r="D33" s="75">
        <v>249</v>
      </c>
      <c r="E33" s="75">
        <v>227</v>
      </c>
      <c r="F33" s="75">
        <v>247</v>
      </c>
      <c r="G33" s="61">
        <f t="shared" si="0"/>
        <v>20</v>
      </c>
      <c r="H33" s="10">
        <f t="shared" si="1"/>
        <v>8.8105726872246706</v>
      </c>
    </row>
    <row r="34" spans="1:8" x14ac:dyDescent="0.25">
      <c r="A34" s="18" t="s">
        <v>41</v>
      </c>
      <c r="B34" s="82">
        <f>SUM(B31:B33)</f>
        <v>1104</v>
      </c>
      <c r="C34" s="82">
        <f>SUM(C31:C33)</f>
        <v>1080</v>
      </c>
      <c r="D34" s="82">
        <f>SUM(D31:D33)</f>
        <v>744</v>
      </c>
      <c r="E34" s="82">
        <f>SUM(E31:E33)</f>
        <v>736</v>
      </c>
      <c r="F34" s="82">
        <f>SUM(F31:F33)</f>
        <v>761</v>
      </c>
      <c r="G34" s="86">
        <f t="shared" si="0"/>
        <v>25</v>
      </c>
      <c r="H34" s="20">
        <f t="shared" si="1"/>
        <v>3.3967391304347823</v>
      </c>
    </row>
    <row r="35" spans="1:8" x14ac:dyDescent="0.25">
      <c r="A35" s="4" t="s">
        <v>30</v>
      </c>
      <c r="B35" s="75"/>
      <c r="C35" s="75"/>
      <c r="D35" s="75"/>
      <c r="E35" s="75"/>
      <c r="F35" s="75"/>
      <c r="G35" s="61">
        <f t="shared" si="0"/>
        <v>0</v>
      </c>
      <c r="H35" s="10"/>
    </row>
    <row r="36" spans="1:8" x14ac:dyDescent="0.25">
      <c r="A36" s="15" t="s">
        <v>31</v>
      </c>
      <c r="B36" s="16">
        <f t="shared" ref="B36:D36" si="2">B26+B30+B34+B35</f>
        <v>1225</v>
      </c>
      <c r="C36" s="16">
        <f t="shared" si="2"/>
        <v>1210</v>
      </c>
      <c r="D36" s="16">
        <f t="shared" si="2"/>
        <v>836</v>
      </c>
      <c r="E36" s="16">
        <f t="shared" ref="E36" si="3">E26+E30+E34+E35</f>
        <v>827</v>
      </c>
      <c r="F36" s="16">
        <f>F26+F27+F30+F34</f>
        <v>857</v>
      </c>
      <c r="G36" s="85">
        <f t="shared" si="0"/>
        <v>30</v>
      </c>
      <c r="H36" s="17">
        <f t="shared" si="1"/>
        <v>3.6275695284159615</v>
      </c>
    </row>
    <row r="37" spans="1:8" x14ac:dyDescent="0.25">
      <c r="A37" s="4" t="s">
        <v>8</v>
      </c>
      <c r="B37" s="75">
        <v>42</v>
      </c>
      <c r="C37" s="75">
        <v>38</v>
      </c>
      <c r="D37" s="75">
        <v>45</v>
      </c>
      <c r="E37" s="75">
        <v>60</v>
      </c>
      <c r="F37" s="75">
        <v>60</v>
      </c>
      <c r="G37" s="61">
        <f t="shared" si="0"/>
        <v>0</v>
      </c>
      <c r="H37" s="10">
        <f t="shared" si="1"/>
        <v>0</v>
      </c>
    </row>
    <row r="38" spans="1:8" s="95" customFormat="1" x14ac:dyDescent="0.25">
      <c r="A38" s="4" t="s">
        <v>11</v>
      </c>
      <c r="B38" s="75"/>
      <c r="C38" s="75"/>
      <c r="D38" s="75"/>
      <c r="E38" s="75">
        <v>1</v>
      </c>
      <c r="F38" s="75">
        <v>4</v>
      </c>
      <c r="G38" s="61">
        <f t="shared" si="0"/>
        <v>3</v>
      </c>
      <c r="H38" s="10"/>
    </row>
    <row r="39" spans="1:8" x14ac:dyDescent="0.25">
      <c r="A39" s="4" t="s">
        <v>20</v>
      </c>
      <c r="B39" s="75">
        <v>33</v>
      </c>
      <c r="C39" s="75">
        <v>29</v>
      </c>
      <c r="D39" s="75">
        <v>40</v>
      </c>
      <c r="E39" s="75">
        <v>38</v>
      </c>
      <c r="F39" s="75">
        <v>45</v>
      </c>
      <c r="G39" s="61">
        <f t="shared" si="0"/>
        <v>7</v>
      </c>
      <c r="H39" s="10">
        <f t="shared" si="1"/>
        <v>18.421052631578945</v>
      </c>
    </row>
    <row r="40" spans="1:8" x14ac:dyDescent="0.25">
      <c r="A40" s="4" t="s">
        <v>21</v>
      </c>
      <c r="B40" s="75">
        <v>37</v>
      </c>
      <c r="C40" s="75">
        <v>32</v>
      </c>
      <c r="D40" s="75">
        <v>33</v>
      </c>
      <c r="E40" s="75">
        <v>31</v>
      </c>
      <c r="F40" s="75">
        <v>34</v>
      </c>
      <c r="G40" s="61">
        <f t="shared" si="0"/>
        <v>3</v>
      </c>
      <c r="H40" s="10">
        <f t="shared" si="1"/>
        <v>9.67741935483871</v>
      </c>
    </row>
    <row r="41" spans="1:8" x14ac:dyDescent="0.25">
      <c r="A41" s="18" t="s">
        <v>22</v>
      </c>
      <c r="B41" s="82">
        <f>SUM(B39:B40)</f>
        <v>70</v>
      </c>
      <c r="C41" s="82">
        <f>SUM(C39:C40)</f>
        <v>61</v>
      </c>
      <c r="D41" s="82">
        <f>SUM(D39:D40)</f>
        <v>73</v>
      </c>
      <c r="E41" s="82">
        <f>SUM(E39:E40)</f>
        <v>69</v>
      </c>
      <c r="F41" s="82">
        <f>SUM(F39:F40)</f>
        <v>79</v>
      </c>
      <c r="G41" s="86">
        <f t="shared" si="0"/>
        <v>10</v>
      </c>
      <c r="H41" s="20">
        <f t="shared" si="1"/>
        <v>14.492753623188406</v>
      </c>
    </row>
    <row r="42" spans="1:8" x14ac:dyDescent="0.25">
      <c r="A42" s="4" t="s">
        <v>24</v>
      </c>
      <c r="B42" s="75"/>
      <c r="C42" s="75"/>
      <c r="D42" s="75"/>
      <c r="E42" s="75"/>
      <c r="F42" s="75"/>
      <c r="G42" s="61">
        <f t="shared" si="0"/>
        <v>0</v>
      </c>
      <c r="H42" s="10"/>
    </row>
    <row r="43" spans="1:8" x14ac:dyDescent="0.25">
      <c r="A43" s="4" t="s">
        <v>25</v>
      </c>
      <c r="B43" s="75">
        <v>7</v>
      </c>
      <c r="C43" s="75"/>
      <c r="D43" s="75"/>
      <c r="E43" s="75"/>
      <c r="F43" s="75"/>
      <c r="G43" s="61">
        <f t="shared" si="0"/>
        <v>0</v>
      </c>
      <c r="H43" s="10"/>
    </row>
    <row r="44" spans="1:8" x14ac:dyDescent="0.25">
      <c r="A44" s="18" t="s">
        <v>26</v>
      </c>
      <c r="B44" s="82">
        <f>SUM(B42:B43)</f>
        <v>7</v>
      </c>
      <c r="C44" s="82">
        <f>SUM(C42:C43)</f>
        <v>0</v>
      </c>
      <c r="D44" s="82">
        <f>SUM(D42:D43)</f>
        <v>0</v>
      </c>
      <c r="E44" s="82">
        <f>SUM(E42:E43)</f>
        <v>0</v>
      </c>
      <c r="F44" s="82">
        <f>SUM(F42:F43)</f>
        <v>0</v>
      </c>
      <c r="G44" s="86">
        <f t="shared" si="0"/>
        <v>0</v>
      </c>
      <c r="H44" s="20"/>
    </row>
    <row r="45" spans="1:8" x14ac:dyDescent="0.25">
      <c r="A45" s="4" t="s">
        <v>27</v>
      </c>
      <c r="B45" s="75">
        <v>203</v>
      </c>
      <c r="C45" s="75">
        <v>164</v>
      </c>
      <c r="D45" s="75">
        <v>279</v>
      </c>
      <c r="E45" s="75">
        <v>279</v>
      </c>
      <c r="F45" s="75">
        <v>260</v>
      </c>
      <c r="G45" s="61">
        <f t="shared" si="0"/>
        <v>-19</v>
      </c>
      <c r="H45" s="10">
        <f t="shared" si="1"/>
        <v>-6.8100358422939076</v>
      </c>
    </row>
    <row r="46" spans="1:8" x14ac:dyDescent="0.25">
      <c r="A46" s="4" t="s">
        <v>28</v>
      </c>
      <c r="B46" s="75">
        <v>157</v>
      </c>
      <c r="C46" s="75">
        <v>181</v>
      </c>
      <c r="D46" s="75">
        <v>245</v>
      </c>
      <c r="E46" s="75">
        <v>246</v>
      </c>
      <c r="F46" s="75">
        <v>258</v>
      </c>
      <c r="G46" s="61">
        <f t="shared" si="0"/>
        <v>12</v>
      </c>
      <c r="H46" s="10">
        <f t="shared" si="1"/>
        <v>4.8780487804878048</v>
      </c>
    </row>
    <row r="47" spans="1:8" x14ac:dyDescent="0.25">
      <c r="A47" s="4" t="s">
        <v>29</v>
      </c>
      <c r="B47" s="75">
        <v>122</v>
      </c>
      <c r="C47" s="75">
        <v>136</v>
      </c>
      <c r="D47" s="75">
        <v>264</v>
      </c>
      <c r="E47" s="75">
        <v>218</v>
      </c>
      <c r="F47" s="75">
        <v>200</v>
      </c>
      <c r="G47" s="61">
        <f t="shared" si="0"/>
        <v>-18</v>
      </c>
      <c r="H47" s="10">
        <f t="shared" si="1"/>
        <v>-8.2568807339449553</v>
      </c>
    </row>
    <row r="48" spans="1:8" x14ac:dyDescent="0.25">
      <c r="A48" s="18" t="s">
        <v>41</v>
      </c>
      <c r="B48" s="82">
        <f>SUM(B45:B47)</f>
        <v>482</v>
      </c>
      <c r="C48" s="82">
        <f>SUM(C45:C47)</f>
        <v>481</v>
      </c>
      <c r="D48" s="82">
        <f>SUM(D45:D47)</f>
        <v>788</v>
      </c>
      <c r="E48" s="82">
        <f>SUM(E45:E47)</f>
        <v>743</v>
      </c>
      <c r="F48" s="82">
        <f>SUM(F45:F47)</f>
        <v>718</v>
      </c>
      <c r="G48" s="86">
        <f t="shared" si="0"/>
        <v>-25</v>
      </c>
      <c r="H48" s="20">
        <f t="shared" si="1"/>
        <v>-3.3647375504710633</v>
      </c>
    </row>
    <row r="49" spans="1:8" x14ac:dyDescent="0.25">
      <c r="A49" s="4" t="s">
        <v>32</v>
      </c>
      <c r="B49" s="75">
        <v>1445</v>
      </c>
      <c r="C49" s="75">
        <v>1447</v>
      </c>
      <c r="D49" s="75">
        <v>1357</v>
      </c>
      <c r="E49" s="75">
        <v>1305</v>
      </c>
      <c r="F49" s="75">
        <v>1273</v>
      </c>
      <c r="G49" s="61">
        <f t="shared" si="0"/>
        <v>-32</v>
      </c>
      <c r="H49" s="10">
        <f t="shared" si="1"/>
        <v>-2.4521072796934869</v>
      </c>
    </row>
    <row r="50" spans="1:8" x14ac:dyDescent="0.25">
      <c r="A50" s="4" t="s">
        <v>33</v>
      </c>
      <c r="B50" s="75">
        <v>956</v>
      </c>
      <c r="C50" s="75">
        <v>1013</v>
      </c>
      <c r="D50" s="75">
        <v>1014</v>
      </c>
      <c r="E50" s="75">
        <v>931</v>
      </c>
      <c r="F50" s="75">
        <v>946</v>
      </c>
      <c r="G50" s="61">
        <f t="shared" si="0"/>
        <v>15</v>
      </c>
      <c r="H50" s="10">
        <f t="shared" si="1"/>
        <v>1.6111707841031151</v>
      </c>
    </row>
    <row r="51" spans="1:8" x14ac:dyDescent="0.25">
      <c r="A51" s="4" t="s">
        <v>34</v>
      </c>
      <c r="B51" s="75">
        <v>287</v>
      </c>
      <c r="C51" s="75">
        <v>302</v>
      </c>
      <c r="D51" s="75">
        <v>297</v>
      </c>
      <c r="E51" s="75">
        <v>300</v>
      </c>
      <c r="F51" s="75">
        <v>296</v>
      </c>
      <c r="G51" s="61">
        <f t="shared" si="0"/>
        <v>-4</v>
      </c>
      <c r="H51" s="10">
        <f t="shared" si="1"/>
        <v>-1.3333333333333335</v>
      </c>
    </row>
    <row r="52" spans="1:8" x14ac:dyDescent="0.25">
      <c r="A52" s="18" t="s">
        <v>35</v>
      </c>
      <c r="B52" s="82">
        <f>SUM(B50:B51)</f>
        <v>1243</v>
      </c>
      <c r="C52" s="82">
        <f>SUM(C50:C51)</f>
        <v>1315</v>
      </c>
      <c r="D52" s="82">
        <f>SUM(D50:D51)</f>
        <v>1311</v>
      </c>
      <c r="E52" s="82">
        <f>SUM(E50:E51)</f>
        <v>1231</v>
      </c>
      <c r="F52" s="82">
        <f>SUM(F50:F51)</f>
        <v>1242</v>
      </c>
      <c r="G52" s="86">
        <f t="shared" si="0"/>
        <v>11</v>
      </c>
      <c r="H52" s="20">
        <f t="shared" si="1"/>
        <v>0.89358245329000818</v>
      </c>
    </row>
    <row r="53" spans="1:8" x14ac:dyDescent="0.25">
      <c r="A53" s="4" t="s">
        <v>36</v>
      </c>
      <c r="B53" s="75">
        <v>884</v>
      </c>
      <c r="C53" s="75">
        <v>957</v>
      </c>
      <c r="D53" s="75">
        <v>993</v>
      </c>
      <c r="E53" s="75">
        <v>1044</v>
      </c>
      <c r="F53" s="75">
        <v>941</v>
      </c>
      <c r="G53" s="61">
        <f t="shared" si="0"/>
        <v>-103</v>
      </c>
      <c r="H53" s="10">
        <f t="shared" si="1"/>
        <v>-9.8659003831417618</v>
      </c>
    </row>
    <row r="54" spans="1:8" x14ac:dyDescent="0.25">
      <c r="A54" s="4" t="s">
        <v>37</v>
      </c>
      <c r="B54" s="75">
        <v>260</v>
      </c>
      <c r="C54" s="75">
        <v>290</v>
      </c>
      <c r="D54" s="75">
        <v>315</v>
      </c>
      <c r="E54" s="75">
        <v>299</v>
      </c>
      <c r="F54" s="75">
        <v>313</v>
      </c>
      <c r="G54" s="61">
        <f t="shared" si="0"/>
        <v>14</v>
      </c>
      <c r="H54" s="10">
        <f t="shared" si="1"/>
        <v>4.6822742474916383</v>
      </c>
    </row>
    <row r="55" spans="1:8" x14ac:dyDescent="0.25">
      <c r="A55" s="18" t="s">
        <v>38</v>
      </c>
      <c r="B55" s="82">
        <f>SUM(B53:B54)</f>
        <v>1144</v>
      </c>
      <c r="C55" s="82">
        <f>SUM(C53:C54)</f>
        <v>1247</v>
      </c>
      <c r="D55" s="82">
        <f>SUM(D53:D54)</f>
        <v>1308</v>
      </c>
      <c r="E55" s="82">
        <f>SUM(E53:E54)</f>
        <v>1343</v>
      </c>
      <c r="F55" s="82">
        <f>SUM(F53:F54)</f>
        <v>1254</v>
      </c>
      <c r="G55" s="86">
        <f t="shared" si="0"/>
        <v>-89</v>
      </c>
      <c r="H55" s="20">
        <f t="shared" si="1"/>
        <v>-6.626954579300075</v>
      </c>
    </row>
    <row r="56" spans="1:8" x14ac:dyDescent="0.25">
      <c r="A56" s="15" t="s">
        <v>39</v>
      </c>
      <c r="B56" s="16">
        <f>B37+B41+B44+B48+B49+B52+B55</f>
        <v>4433</v>
      </c>
      <c r="C56" s="16">
        <f>C37+C41+C44+C48+C49+C52+C55</f>
        <v>4589</v>
      </c>
      <c r="D56" s="16">
        <f t="shared" ref="D56" si="4">D37+D41+D44+D48+D49+D52+D55</f>
        <v>4882</v>
      </c>
      <c r="E56" s="16">
        <f>E37+E41+E44+E48+E49+E52+E55+E38</f>
        <v>4752</v>
      </c>
      <c r="F56" s="16">
        <f>F37+F41+F44+F48+F49+F52+F55+F38</f>
        <v>4630</v>
      </c>
      <c r="G56" s="85">
        <f t="shared" si="0"/>
        <v>-122</v>
      </c>
      <c r="H56" s="17">
        <f t="shared" si="1"/>
        <v>-2.5673400673400675</v>
      </c>
    </row>
    <row r="57" spans="1:8" ht="15.75" x14ac:dyDescent="0.25">
      <c r="A57" s="22" t="s">
        <v>40</v>
      </c>
      <c r="B57" s="23">
        <f>B56+B36+B25+B16</f>
        <v>14684</v>
      </c>
      <c r="C57" s="23">
        <f>C56+C36+C25+C16</f>
        <v>14647</v>
      </c>
      <c r="D57" s="23">
        <f>D56+D36+D25+D16</f>
        <v>14517</v>
      </c>
      <c r="E57" s="23">
        <f>E56+E36+E25+E16</f>
        <v>14364</v>
      </c>
      <c r="F57" s="23">
        <f>F56+F36+F25+F16</f>
        <v>14273</v>
      </c>
      <c r="G57" s="87">
        <f t="shared" si="0"/>
        <v>-91</v>
      </c>
      <c r="H57" s="24">
        <f t="shared" si="1"/>
        <v>-0.6335282651072125</v>
      </c>
    </row>
  </sheetData>
  <pageMargins left="0.70866141732283472" right="0.70866141732283472" top="0.25" bottom="0.39" header="0.1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Présentation</vt:lpstr>
      <vt:lpstr>detail Form_ academie</vt:lpstr>
      <vt:lpstr>detail Etab_ academie</vt:lpstr>
      <vt:lpstr>detail Form _ 18</vt:lpstr>
      <vt:lpstr>detail Etab_  18</vt:lpstr>
      <vt:lpstr>detail Form _ 28</vt:lpstr>
      <vt:lpstr>detail Etab_ 28</vt:lpstr>
      <vt:lpstr>detail Form_ 36</vt:lpstr>
      <vt:lpstr>detail Etab_ 36</vt:lpstr>
      <vt:lpstr>detail Form _ 37</vt:lpstr>
      <vt:lpstr>detail Etab_ 37</vt:lpstr>
      <vt:lpstr>detail Form_ 41</vt:lpstr>
      <vt:lpstr>detail Etab_ 41</vt:lpstr>
      <vt:lpstr>detail Form_ 45 </vt:lpstr>
      <vt:lpstr>detail Etab_ 45</vt:lpstr>
      <vt:lpstr>'detail Etab_ 45'!Zone_d_impression</vt:lpstr>
      <vt:lpstr>Présentation!Zone_d_impression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Leduc</dc:creator>
  <cp:lastModifiedBy>Maxence PETITGAS</cp:lastModifiedBy>
  <cp:lastPrinted>2015-03-30T12:52:45Z</cp:lastPrinted>
  <dcterms:created xsi:type="dcterms:W3CDTF">2012-06-01T07:41:27Z</dcterms:created>
  <dcterms:modified xsi:type="dcterms:W3CDTF">2019-10-16T07:55:36Z</dcterms:modified>
</cp:coreProperties>
</file>